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480" yWindow="300" windowWidth="18495" windowHeight="11700" activeTab="0"/>
  </bookViews>
  <sheets>
    <sheet name="Récap. " sheetId="4" r:id="rId1"/>
    <sheet name="Rapport " sheetId="5" r:id="rId2"/>
    <sheet name="Analyses Mars" sheetId="6" r:id="rId3"/>
  </sheets>
  <externalReferences>
    <externalReference r:id="rId6"/>
    <externalReference r:id="rId7"/>
    <externalReference r:id="rId8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<sst xmlns="http://schemas.openxmlformats.org/spreadsheetml/2006/main" count="239" uniqueCount="101">
  <si>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</si>
  <si>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</si>
  <si>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</si>
  <si>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</si>
  <si>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</si>
  <si>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</si>
  <si>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</si>
  <si>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</si>
  <si>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</si>
  <si>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</si>
  <si>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</si>
  <si>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</si>
  <si>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</si>
  <si>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</si>
  <si>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</si>
  <si>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</si>
  <si>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</si>
  <si>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</si>
  <si>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</si>
  <si>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</si>
  <si>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</si>
  <si>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</si>
  <si>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</si>
  <si>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</si>
  <si>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</si>
  <si>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</si>
  <si>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</si>
  <si>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</si>
  <si>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</si>
  <si>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</si>
  <si>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</si>
  <si>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</si>
  <si>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</si>
  <si>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</si>
  <si>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</si>
  <si>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</si>
  <si>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</si>
  <si>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</si>
  <si>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</si>
  <si>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Moy. annuelle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</si>
  <si>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</si>
  <si>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</si>
  <si>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</si>
  <si>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</si>
  <si>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</si>
  <si>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</si>
  <si>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</si>
  <si>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</si>
  <si>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</si>
  <si>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Moyenne</t>
  </si>
  <si>
    <t>MES         LAC</t>
  </si>
  <si>
    <t>DCO Entrée</t>
  </si>
  <si>
    <t>DCO Sortie</t>
  </si>
  <si>
    <t>P        Entrée</t>
  </si>
  <si>
    <t>P        Sortie</t>
  </si>
  <si>
    <t>Moy.  mg / l</t>
  </si>
  <si>
    <t>MARS     2012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</si>
  <si>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</si>
  <si>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</si>
  <si>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</si>
  <si>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</si>
  <si>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</si>
  <si>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</si>
  <si>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</si>
  <si>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</si>
  <si>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</si>
  <si>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</si>
  <si>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</si>
  <si>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</si>
  <si>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MARS   2012</t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</si>
  <si>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</si>
  <si>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</si>
  <si>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</si>
  <si>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</si>
  <si>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</si>
  <si>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</si>
  <si>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</si>
  <si>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</si>
  <si>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</si>
  <si>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</si>
  <si>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J</t>
  </si>
  <si>
    <r>
      <t>Dessa.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361 l / j</t>
    </r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</si>
  <si>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</si>
  <si>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247 + 100</t>
    </r>
  </si>
  <si>
    <t>S</t>
  </si>
  <si>
    <t>D</t>
  </si>
  <si>
    <t>L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</si>
  <si>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276 + 100</t>
    </r>
  </si>
  <si>
    <t>M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</si>
  <si>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256 + 100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</si>
  <si>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278 + 110</t>
    </r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</si>
  <si>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310 + 90</t>
    </r>
  </si>
  <si>
    <r>
      <t>Dessa.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409 l / j</t>
    </r>
  </si>
  <si>
    <r>
      <t>Dessa.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408 l / j</t>
    </r>
  </si>
  <si>
    <r>
      <t>Dessa.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396 l / j</t>
    </r>
  </si>
  <si>
    <t>SENE BS bc de lav. 408 l/j</t>
  </si>
  <si>
    <r>
      <t>Dessa. 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391 l / j</t>
    </r>
  </si>
  <si>
    <t>Valeur manquantes estimées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</si>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</sst>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7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2" fontId="6" fillId="0" borderId="2" xfId="20" applyNumberFormat="1" applyFont="1" applyBorder="1" applyAlignment="1">
      <alignment vertical="center"/>
      <protection/>
    </xf>
    <xf numFmtId="2" fontId="6" fillId="0" borderId="22" xfId="20" applyNumberFormat="1" applyFont="1" applyBorder="1" applyAlignment="1">
      <alignment vertical="center"/>
      <protection/>
    </xf>
    <xf numFmtId="2" fontId="6" fillId="0" borderId="23" xfId="20" applyNumberFormat="1" applyFont="1" applyBorder="1" applyAlignment="1">
      <alignment vertical="center"/>
      <protection/>
    </xf>
    <xf numFmtId="2" fontId="6" fillId="0" borderId="24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2" fontId="6" fillId="0" borderId="3" xfId="20" applyNumberFormat="1" applyFont="1" applyBorder="1" applyAlignment="1">
      <alignment vertical="center"/>
      <protection/>
    </xf>
    <xf numFmtId="2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2" fontId="6" fillId="0" borderId="27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2" fontId="6" fillId="0" borderId="32" xfId="20" applyNumberFormat="1" applyFont="1" applyBorder="1" applyAlignment="1">
      <alignment vertical="center"/>
      <protection/>
    </xf>
    <xf numFmtId="2" fontId="6" fillId="0" borderId="33" xfId="20" applyNumberFormat="1" applyFont="1" applyBorder="1" applyAlignment="1">
      <alignment vertical="center"/>
      <protection/>
    </xf>
    <xf numFmtId="2" fontId="6" fillId="0" borderId="31" xfId="20" applyNumberFormat="1" applyFont="1" applyBorder="1" applyAlignment="1">
      <alignment vertical="center"/>
      <protection/>
    </xf>
    <xf numFmtId="2" fontId="6" fillId="0" borderId="30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2" fontId="6" fillId="0" borderId="34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2" fontId="6" fillId="0" borderId="10" xfId="20" applyNumberFormat="1" applyFont="1" applyBorder="1" applyAlignment="1">
      <alignment vertical="center"/>
      <protection/>
    </xf>
    <xf numFmtId="2" fontId="6" fillId="0" borderId="11" xfId="20" applyNumberFormat="1" applyFont="1" applyBorder="1" applyAlignment="1">
      <alignment vertical="center"/>
      <protection/>
    </xf>
    <xf numFmtId="2" fontId="6" fillId="0" borderId="38" xfId="20" applyNumberFormat="1" applyFont="1" applyBorder="1" applyAlignment="1">
      <alignment vertical="center"/>
      <protection/>
    </xf>
    <xf numFmtId="2" fontId="6" fillId="0" borderId="8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2" fontId="6" fillId="0" borderId="14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2" fontId="7" fillId="0" borderId="1" xfId="20" applyNumberFormat="1" applyFont="1" applyBorder="1" applyAlignment="1">
      <alignment horizontal="right" vertical="center"/>
      <protection/>
    </xf>
    <xf numFmtId="2" fontId="6" fillId="0" borderId="25" xfId="20" applyNumberFormat="1" applyFont="1" applyBorder="1">
      <alignment/>
      <protection/>
    </xf>
    <xf numFmtId="2" fontId="6" fillId="0" borderId="23" xfId="20" applyNumberFormat="1" applyFont="1" applyBorder="1">
      <alignment/>
      <protection/>
    </xf>
    <xf numFmtId="2" fontId="7" fillId="0" borderId="20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2" fontId="6" fillId="0" borderId="40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40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2" xfId="20" applyFont="1" applyBorder="1" applyAlignment="1">
      <alignment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0" xfId="20" applyNumberFormat="1" applyFont="1" applyBorder="1" applyAlignment="1">
      <alignment vertical="center"/>
      <protection/>
    </xf>
    <xf numFmtId="1" fontId="8" fillId="0" borderId="44" xfId="20" applyNumberFormat="1" applyFont="1" applyBorder="1" applyAlignment="1">
      <alignment horizontal="right" vertical="center"/>
      <protection/>
    </xf>
    <xf numFmtId="1" fontId="8" fillId="0" borderId="42" xfId="20" applyNumberFormat="1" applyFont="1" applyBorder="1" applyAlignment="1">
      <alignment vertical="center"/>
      <protection/>
    </xf>
    <xf numFmtId="2" fontId="8" fillId="0" borderId="45" xfId="20" applyNumberFormat="1" applyFont="1" applyBorder="1" applyAlignment="1">
      <alignment horizontal="right" vertical="center"/>
      <protection/>
    </xf>
    <xf numFmtId="2" fontId="8" fillId="0" borderId="46" xfId="20" applyNumberFormat="1" applyFont="1" applyBorder="1" applyAlignment="1">
      <alignment horizontal="right" vertical="center"/>
      <protection/>
    </xf>
    <xf numFmtId="2" fontId="8" fillId="0" borderId="47" xfId="20" applyNumberFormat="1" applyFont="1" applyBorder="1" applyAlignment="1">
      <alignment horizontal="right" vertical="center"/>
      <protection/>
    </xf>
    <xf numFmtId="2" fontId="8" fillId="0" borderId="44" xfId="20" applyNumberFormat="1" applyFont="1" applyBorder="1" applyAlignment="1">
      <alignment vertical="center"/>
      <protection/>
    </xf>
    <xf numFmtId="2" fontId="8" fillId="0" borderId="40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vertical="center"/>
      <protection/>
    </xf>
    <xf numFmtId="1" fontId="8" fillId="0" borderId="47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6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64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2" fontId="6" fillId="0" borderId="0" xfId="20" applyNumberFormat="1" applyFont="1" applyBorder="1">
      <alignment/>
      <protection/>
    </xf>
    <xf numFmtId="164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2" fontId="7" fillId="0" borderId="0" xfId="20" applyNumberFormat="1" applyFont="1" applyBorder="1" applyAlignment="1">
      <alignment vertical="center"/>
      <protection/>
    </xf>
    <xf numFmtId="2" fontId="6" fillId="0" borderId="49" xfId="20" applyNumberFormat="1" applyFont="1" applyBorder="1" applyAlignment="1">
      <alignment vertical="center"/>
      <protection/>
    </xf>
    <xf numFmtId="164" fontId="7" fillId="0" borderId="42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49" fontId="7" fillId="0" borderId="23" xfId="20" applyNumberFormat="1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vertical="center"/>
      <protection/>
    </xf>
    <xf numFmtId="2" fontId="8" fillId="0" borderId="47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0" fontId="8" fillId="0" borderId="50" xfId="20" applyFont="1" applyBorder="1" applyAlignment="1">
      <alignment vertical="center"/>
      <protection/>
    </xf>
    <xf numFmtId="1" fontId="8" fillId="0" borderId="51" xfId="20" applyNumberFormat="1" applyFont="1" applyBorder="1" applyAlignment="1">
      <alignment vertical="center"/>
      <protection/>
    </xf>
    <xf numFmtId="2" fontId="8" fillId="0" borderId="42" xfId="20" applyNumberFormat="1" applyFont="1" applyBorder="1" applyAlignment="1">
      <alignment horizontal="center" vertical="center" wrapText="1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52" xfId="20" applyNumberFormat="1" applyFont="1" applyBorder="1" applyAlignment="1">
      <alignment horizontal="center" vertical="center" wrapText="1"/>
      <protection/>
    </xf>
    <xf numFmtId="2" fontId="8" fillId="0" borderId="53" xfId="20" applyNumberFormat="1" applyFont="1" applyBorder="1" applyAlignment="1">
      <alignment vertical="center"/>
      <protection/>
    </xf>
    <xf numFmtId="2" fontId="8" fillId="0" borderId="51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2" xfId="20" applyFont="1" applyBorder="1" applyAlignment="1">
      <alignment vertical="center"/>
      <protection/>
    </xf>
    <xf numFmtId="0" fontId="9" fillId="0" borderId="53" xfId="20" applyFont="1" applyBorder="1" applyAlignment="1">
      <alignment vertical="center"/>
      <protection/>
    </xf>
    <xf numFmtId="0" fontId="9" fillId="0" borderId="51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4" xfId="20" applyNumberFormat="1" applyFont="1" applyBorder="1" applyAlignment="1">
      <alignment vertical="center"/>
      <protection/>
    </xf>
    <xf numFmtId="1" fontId="7" fillId="0" borderId="47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2" fontId="7" fillId="0" borderId="55" xfId="20" applyNumberFormat="1" applyFont="1" applyBorder="1" applyAlignment="1">
      <alignment vertical="center"/>
      <protection/>
    </xf>
    <xf numFmtId="2" fontId="7" fillId="0" borderId="47" xfId="20" applyNumberFormat="1" applyFont="1" applyBorder="1" applyAlignment="1">
      <alignment vertical="center"/>
      <protection/>
    </xf>
    <xf numFmtId="49" fontId="12" fillId="0" borderId="2" xfId="20" applyNumberFormat="1" applyFont="1" applyBorder="1" applyAlignment="1">
      <alignment horizontal="center" vertical="center" wrapText="1"/>
      <protection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4" fillId="0" borderId="2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12" fillId="0" borderId="16" xfId="20" applyNumberFormat="1" applyFont="1" applyBorder="1" applyAlignment="1">
      <alignment horizontal="center" vertical="center" wrapText="1"/>
      <protection/>
    </xf>
    <xf numFmtId="49" fontId="12" fillId="0" borderId="3" xfId="20" applyNumberFormat="1" applyFont="1" applyBorder="1" applyAlignment="1">
      <alignment horizontal="center" vertical="center" wrapText="1"/>
      <protection/>
    </xf>
    <xf numFmtId="0" fontId="9" fillId="0" borderId="56" xfId="20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0" fontId="9" fillId="0" borderId="58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4" fillId="0" borderId="15" xfId="20" applyNumberFormat="1" applyFont="1" applyBorder="1" applyAlignment="1">
      <alignment horizontal="center" vertical="center" wrapText="1"/>
      <protection/>
    </xf>
    <xf numFmtId="2" fontId="9" fillId="0" borderId="60" xfId="20" applyNumberFormat="1" applyFont="1" applyBorder="1" applyAlignment="1">
      <alignment horizontal="center" vertical="center" wrapText="1"/>
      <protection/>
    </xf>
    <xf numFmtId="2" fontId="14" fillId="0" borderId="12" xfId="20" applyNumberFormat="1" applyFont="1" applyBorder="1" applyAlignment="1">
      <alignment horizontal="center" vertical="center" wrapText="1"/>
      <protection/>
    </xf>
    <xf numFmtId="2" fontId="9" fillId="0" borderId="58" xfId="20" applyNumberFormat="1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1" fontId="14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24" xfId="20" applyNumberFormat="1" applyBorder="1" applyAlignment="1">
      <alignment horizontal="right" vertical="center"/>
      <protection/>
    </xf>
    <xf numFmtId="0" fontId="1" fillId="0" borderId="18" xfId="20" applyBorder="1" applyAlignment="1">
      <alignment horizontal="right" vertical="center"/>
      <protection/>
    </xf>
    <xf numFmtId="1" fontId="1" fillId="0" borderId="25" xfId="20" applyNumberFormat="1" applyBorder="1" applyAlignment="1">
      <alignment horizontal="right" vertical="center"/>
      <protection/>
    </xf>
    <xf numFmtId="0" fontId="1" fillId="0" borderId="25" xfId="20" applyBorder="1" applyAlignment="1">
      <alignment horizontal="right" vertical="center"/>
      <protection/>
    </xf>
    <xf numFmtId="0" fontId="1" fillId="0" borderId="1" xfId="20" applyBorder="1" applyAlignment="1">
      <alignment horizontal="right" vertical="center"/>
      <protection/>
    </xf>
    <xf numFmtId="164" fontId="1" fillId="0" borderId="24" xfId="20" applyNumberFormat="1" applyBorder="1" applyAlignment="1" applyProtection="1">
      <alignment horizontal="right" vertical="center"/>
      <protection locked="0"/>
    </xf>
    <xf numFmtId="164" fontId="1" fillId="0" borderId="23" xfId="20" applyNumberFormat="1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2" fontId="1" fillId="0" borderId="18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2" fontId="1" fillId="0" borderId="27" xfId="20" applyNumberFormat="1" applyBorder="1" applyAlignment="1">
      <alignment horizontal="center" vertical="center"/>
      <protection/>
    </xf>
    <xf numFmtId="0" fontId="1" fillId="0" borderId="26" xfId="20" applyBorder="1" applyAlignment="1">
      <alignment horizontal="center" vertical="center"/>
      <protection/>
    </xf>
    <xf numFmtId="0" fontId="1" fillId="0" borderId="23" xfId="20" applyBorder="1" applyAlignment="1">
      <alignment horizontal="right" vertical="center"/>
      <protection/>
    </xf>
    <xf numFmtId="0" fontId="1" fillId="0" borderId="27" xfId="20" applyBorder="1" applyAlignment="1">
      <alignment vertical="center"/>
      <protection/>
    </xf>
    <xf numFmtId="2" fontId="1" fillId="0" borderId="22" xfId="20" applyNumberFormat="1" applyBorder="1" applyAlignment="1">
      <alignment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vertical="center"/>
      <protection/>
    </xf>
    <xf numFmtId="2" fontId="1" fillId="0" borderId="26" xfId="20" applyNumberFormat="1" applyBorder="1" applyAlignment="1">
      <alignment vertical="center"/>
      <protection/>
    </xf>
    <xf numFmtId="0" fontId="1" fillId="0" borderId="19" xfId="20" applyBorder="1" applyAlignment="1">
      <alignment vertical="center"/>
      <protection/>
    </xf>
    <xf numFmtId="0" fontId="1" fillId="0" borderId="26" xfId="20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vertical="center"/>
      <protection locked="0"/>
    </xf>
    <xf numFmtId="1" fontId="1" fillId="0" borderId="19" xfId="20" applyNumberFormat="1" applyBorder="1" applyAlignment="1">
      <alignment horizontal="right" vertical="center"/>
      <protection/>
    </xf>
    <xf numFmtId="0" fontId="18" fillId="0" borderId="28" xfId="20" applyFont="1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" fillId="0" borderId="33" xfId="20" applyBorder="1" applyAlignment="1">
      <alignment horizontal="right" vertical="center"/>
      <protection/>
    </xf>
    <xf numFmtId="0" fontId="1" fillId="0" borderId="32" xfId="20" applyBorder="1" applyAlignment="1">
      <alignment horizontal="right" vertical="center"/>
      <protection/>
    </xf>
    <xf numFmtId="164" fontId="1" fillId="0" borderId="35" xfId="20" applyNumberFormat="1" applyBorder="1" applyAlignment="1" applyProtection="1">
      <alignment horizontal="right" vertical="center"/>
      <protection locked="0"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5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2" fontId="1" fillId="0" borderId="34" xfId="20" applyNumberFormat="1" applyBorder="1" applyAlignment="1">
      <alignment horizontal="center" vertical="center"/>
      <protection/>
    </xf>
    <xf numFmtId="0" fontId="1" fillId="0" borderId="31" xfId="20" applyBorder="1" applyAlignment="1">
      <alignment horizontal="center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34" xfId="20" applyBorder="1" applyAlignment="1">
      <alignment vertical="center"/>
      <protection/>
    </xf>
    <xf numFmtId="2" fontId="1" fillId="0" borderId="33" xfId="20" applyNumberFormat="1" applyBorder="1" applyAlignment="1">
      <alignment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vertical="center"/>
      <protection/>
    </xf>
    <xf numFmtId="2" fontId="1" fillId="0" borderId="31" xfId="20" applyNumberFormat="1" applyBorder="1" applyAlignment="1">
      <alignment vertical="center"/>
      <protection/>
    </xf>
    <xf numFmtId="0" fontId="1" fillId="0" borderId="29" xfId="20" applyBorder="1" applyAlignment="1">
      <alignment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" fontId="1" fillId="0" borderId="61" xfId="20" applyNumberFormat="1" applyBorder="1" applyAlignment="1">
      <alignment vertical="center"/>
      <protection/>
    </xf>
    <xf numFmtId="1" fontId="1" fillId="0" borderId="29" xfId="20" applyNumberFormat="1" applyBorder="1" applyAlignment="1">
      <alignment horizontal="right" vertical="center"/>
      <protection/>
    </xf>
    <xf numFmtId="1" fontId="1" fillId="0" borderId="35" xfId="20" applyNumberFormat="1" applyBorder="1" applyAlignment="1">
      <alignment vertical="center"/>
      <protection/>
    </xf>
    <xf numFmtId="1" fontId="1" fillId="0" borderId="6" xfId="20" applyNumberFormat="1" applyBorder="1" applyAlignment="1">
      <alignment vertical="center"/>
      <protection/>
    </xf>
    <xf numFmtId="1" fontId="1" fillId="0" borderId="62" xfId="20" applyNumberFormat="1" applyBorder="1" applyAlignment="1">
      <alignment vertical="center"/>
      <protection/>
    </xf>
    <xf numFmtId="0" fontId="18" fillId="0" borderId="28" xfId="21" applyFont="1" applyBorder="1" applyAlignment="1">
      <alignment horizontal="center" vertical="center"/>
      <protection/>
    </xf>
    <xf numFmtId="0" fontId="1" fillId="0" borderId="38" xfId="20" applyBorder="1" applyAlignment="1">
      <alignment horizontal="center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29" xfId="20" applyNumberFormat="1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center" vertical="center"/>
      <protection/>
    </xf>
    <xf numFmtId="0" fontId="1" fillId="0" borderId="34" xfId="20" applyFont="1" applyBorder="1" applyAlignment="1">
      <alignment vertical="center"/>
      <protection/>
    </xf>
    <xf numFmtId="2" fontId="1" fillId="0" borderId="33" xfId="20" applyNumberFormat="1" applyFont="1" applyBorder="1" applyAlignment="1">
      <alignment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vertical="center"/>
      <protection/>
    </xf>
    <xf numFmtId="2" fontId="1" fillId="0" borderId="15" xfId="20" applyNumberFormat="1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7" xfId="20" applyFont="1" applyBorder="1" applyAlignment="1">
      <alignment vertical="center"/>
      <protection/>
    </xf>
    <xf numFmtId="0" fontId="1" fillId="0" borderId="15" xfId="20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0" fontId="1" fillId="0" borderId="58" xfId="20" applyBorder="1" applyAlignment="1">
      <alignment horizontal="center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0" fontId="1" fillId="0" borderId="63" xfId="20" applyBorder="1" applyAlignment="1">
      <alignment horizontal="right" vertical="center"/>
      <protection/>
    </xf>
    <xf numFmtId="1" fontId="1" fillId="0" borderId="39" xfId="20" applyNumberFormat="1" applyBorder="1" applyAlignment="1">
      <alignment horizontal="right" vertical="center"/>
      <protection/>
    </xf>
    <xf numFmtId="0" fontId="1" fillId="0" borderId="39" xfId="20" applyBorder="1" applyAlignment="1">
      <alignment horizontal="right" vertical="center"/>
      <protection/>
    </xf>
    <xf numFmtId="0" fontId="1" fillId="0" borderId="64" xfId="20" applyBorder="1" applyAlignment="1">
      <alignment horizontal="right" vertical="center"/>
      <protection/>
    </xf>
    <xf numFmtId="164" fontId="1" fillId="0" borderId="62" xfId="20" applyNumberFormat="1" applyBorder="1" applyAlignment="1" applyProtection="1">
      <alignment horizontal="right" vertical="center"/>
      <protection locked="0"/>
    </xf>
    <xf numFmtId="164" fontId="1" fillId="0" borderId="38" xfId="20" applyNumberFormat="1" applyBorder="1" applyAlignment="1">
      <alignment horizontal="right" vertical="center"/>
      <protection/>
    </xf>
    <xf numFmtId="2" fontId="1" fillId="0" borderId="62" xfId="20" applyNumberFormat="1" applyBorder="1" applyAlignment="1">
      <alignment horizontal="right" vertical="center"/>
      <protection/>
    </xf>
    <xf numFmtId="2" fontId="1" fillId="0" borderId="63" xfId="20" applyNumberFormat="1" applyBorder="1" applyAlignment="1">
      <alignment horizontal="right" vertical="center"/>
      <protection/>
    </xf>
    <xf numFmtId="2" fontId="1" fillId="0" borderId="38" xfId="20" applyNumberFormat="1" applyBorder="1" applyAlignment="1">
      <alignment horizontal="right" vertical="center"/>
      <protection/>
    </xf>
    <xf numFmtId="2" fontId="1" fillId="0" borderId="65" xfId="20" applyNumberFormat="1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1" fontId="1" fillId="0" borderId="61" xfId="20" applyNumberFormat="1" applyBorder="1" applyAlignment="1">
      <alignment horizontal="right" vertical="center"/>
      <protection/>
    </xf>
    <xf numFmtId="0" fontId="1" fillId="0" borderId="66" xfId="20" applyBorder="1" applyAlignment="1">
      <alignment horizontal="right" vertical="center"/>
      <protection/>
    </xf>
    <xf numFmtId="0" fontId="1" fillId="0" borderId="49" xfId="20" applyBorder="1" applyAlignment="1">
      <alignment horizontal="right" vertical="center"/>
      <protection/>
    </xf>
    <xf numFmtId="0" fontId="1" fillId="0" borderId="58" xfId="20" applyFont="1" applyBorder="1" applyAlignment="1">
      <alignment horizontal="right" vertical="center"/>
      <protection/>
    </xf>
    <xf numFmtId="2" fontId="1" fillId="0" borderId="59" xfId="20" applyNumberFormat="1" applyFont="1" applyBorder="1" applyAlignment="1">
      <alignment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5" xfId="20" applyNumberFormat="1" applyFont="1" applyBorder="1" applyAlignment="1">
      <alignment vertical="center"/>
      <protection/>
    </xf>
    <xf numFmtId="2" fontId="1" fillId="0" borderId="12" xfId="20" applyNumberFormat="1" applyFont="1" applyBorder="1" applyAlignment="1">
      <alignment vertical="center"/>
      <protection/>
    </xf>
    <xf numFmtId="0" fontId="1" fillId="0" borderId="65" xfId="20" applyFont="1" applyBorder="1" applyAlignment="1">
      <alignment vertical="center"/>
      <protection/>
    </xf>
    <xf numFmtId="0" fontId="1" fillId="0" borderId="13" xfId="20" applyFont="1" applyBorder="1" applyAlignment="1">
      <alignment vertical="center"/>
      <protection/>
    </xf>
    <xf numFmtId="0" fontId="1" fillId="0" borderId="12" xfId="20" applyFont="1" applyBorder="1" applyAlignment="1">
      <alignment horizontal="right" vertical="center"/>
      <protection/>
    </xf>
    <xf numFmtId="2" fontId="1" fillId="0" borderId="65" xfId="20" applyNumberFormat="1" applyFont="1" applyBorder="1" applyAlignment="1">
      <alignment horizontal="right" vertical="center"/>
      <protection/>
    </xf>
    <xf numFmtId="2" fontId="1" fillId="0" borderId="59" xfId="20" applyNumberFormat="1" applyFont="1" applyBorder="1" applyAlignment="1">
      <alignment horizontal="right" vertical="center"/>
      <protection/>
    </xf>
    <xf numFmtId="1" fontId="1" fillId="0" borderId="58" xfId="20" applyNumberFormat="1" applyBorder="1" applyAlignment="1">
      <alignment vertical="center"/>
      <protection/>
    </xf>
    <xf numFmtId="1" fontId="1" fillId="0" borderId="13" xfId="20" applyNumberFormat="1" applyFont="1" applyBorder="1" applyAlignment="1">
      <alignment horizontal="right" vertical="center"/>
      <protection/>
    </xf>
    <xf numFmtId="0" fontId="9" fillId="0" borderId="45" xfId="20" applyFont="1" applyBorder="1" applyAlignment="1">
      <alignment horizontal="left" vertical="center" wrapText="1"/>
      <protection/>
    </xf>
    <xf numFmtId="0" fontId="9" fillId="0" borderId="52" xfId="20" applyFont="1" applyBorder="1" applyAlignment="1">
      <alignment horizontal="left" vertical="center" wrapText="1"/>
      <protection/>
    </xf>
    <xf numFmtId="1" fontId="9" fillId="0" borderId="43" xfId="20" applyNumberFormat="1" applyFont="1" applyBorder="1" applyAlignment="1">
      <alignment horizontal="right" vertical="center" wrapText="1"/>
      <protection/>
    </xf>
    <xf numFmtId="0" fontId="9" fillId="0" borderId="46" xfId="20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2" xfId="20" applyFont="1" applyBorder="1" applyAlignment="1">
      <alignment horizontal="right" vertical="center" wrapText="1"/>
      <protection/>
    </xf>
    <xf numFmtId="164" fontId="9" fillId="0" borderId="43" xfId="20" applyNumberFormat="1" applyFont="1" applyBorder="1" applyAlignment="1">
      <alignment horizontal="right" vertical="center" wrapText="1"/>
      <protection/>
    </xf>
    <xf numFmtId="164" fontId="9" fillId="0" borderId="47" xfId="20" applyNumberFormat="1" applyFont="1" applyBorder="1" applyAlignment="1">
      <alignment horizontal="right" vertical="center" wrapText="1"/>
      <protection/>
    </xf>
    <xf numFmtId="2" fontId="20" fillId="0" borderId="43" xfId="20" applyNumberFormat="1" applyFont="1" applyBorder="1" applyAlignment="1">
      <alignment horizontal="right" vertical="center"/>
      <protection/>
    </xf>
    <xf numFmtId="2" fontId="20" fillId="0" borderId="40" xfId="20" applyNumberFormat="1" applyFont="1" applyBorder="1" applyAlignment="1">
      <alignment horizontal="right" vertical="center"/>
      <protection/>
    </xf>
    <xf numFmtId="2" fontId="20" fillId="0" borderId="52" xfId="20" applyNumberFormat="1" applyFont="1" applyBorder="1" applyAlignment="1">
      <alignment horizontal="right" vertical="center"/>
      <protection/>
    </xf>
    <xf numFmtId="2" fontId="20" fillId="0" borderId="47" xfId="20" applyNumberFormat="1" applyFont="1" applyBorder="1" applyAlignment="1">
      <alignment horizontal="right" vertical="center"/>
      <protection/>
    </xf>
    <xf numFmtId="1" fontId="20" fillId="0" borderId="45" xfId="20" applyNumberFormat="1" applyFont="1" applyBorder="1" applyAlignment="1">
      <alignment horizontal="right" vertical="center"/>
      <protection/>
    </xf>
    <xf numFmtId="1" fontId="20" fillId="0" borderId="40" xfId="20" applyNumberFormat="1" applyFont="1" applyBorder="1" applyAlignment="1">
      <alignment horizontal="right" vertical="center"/>
      <protection/>
    </xf>
    <xf numFmtId="1" fontId="20" fillId="0" borderId="52" xfId="20" applyNumberFormat="1" applyFont="1" applyBorder="1" applyAlignment="1">
      <alignment horizontal="right" vertical="center"/>
      <protection/>
    </xf>
    <xf numFmtId="164" fontId="20" fillId="0" borderId="43" xfId="20" applyNumberFormat="1" applyFont="1" applyBorder="1" applyAlignment="1">
      <alignment horizontal="right" vertical="center"/>
      <protection/>
    </xf>
    <xf numFmtId="164" fontId="20" fillId="0" borderId="42" xfId="20" applyNumberFormat="1" applyFont="1" applyBorder="1" applyAlignment="1">
      <alignment horizontal="right" vertical="center"/>
      <protection/>
    </xf>
    <xf numFmtId="0" fontId="1" fillId="0" borderId="43" xfId="20" applyBorder="1" applyAlignment="1">
      <alignment horizontal="right" vertical="center"/>
      <protection/>
    </xf>
    <xf numFmtId="0" fontId="1" fillId="0" borderId="46" xfId="20" applyBorder="1" applyAlignment="1">
      <alignment horizontal="right" vertical="center"/>
      <protection/>
    </xf>
    <xf numFmtId="0" fontId="1" fillId="0" borderId="40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2" fontId="20" fillId="0" borderId="45" xfId="20" applyNumberFormat="1" applyFont="1" applyBorder="1" applyAlignment="1">
      <alignment horizontal="right" vertical="center"/>
      <protection/>
    </xf>
    <xf numFmtId="2" fontId="20" fillId="0" borderId="47" xfId="20" applyNumberFormat="1" applyFont="1" applyBorder="1" applyAlignment="1">
      <alignment horizontal="right" vertical="center" wrapText="1"/>
      <protection/>
    </xf>
    <xf numFmtId="1" fontId="20" fillId="0" borderId="48" xfId="20" applyNumberFormat="1" applyFont="1" applyBorder="1" applyAlignment="1">
      <alignment horizontal="right" vertical="center"/>
      <protection/>
    </xf>
    <xf numFmtId="1" fontId="20" fillId="0" borderId="47" xfId="20" applyNumberFormat="1" applyFont="1" applyBorder="1" applyAlignment="1">
      <alignment horizontal="right" vertical="center"/>
      <protection/>
    </xf>
    <xf numFmtId="0" fontId="21" fillId="0" borderId="42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21" fillId="0" borderId="67" xfId="20" applyFont="1" applyBorder="1" applyAlignment="1">
      <alignment horizontal="center" vertical="center"/>
      <protection/>
    </xf>
    <xf numFmtId="0" fontId="20" fillId="0" borderId="45" xfId="20" applyFont="1" applyBorder="1" applyAlignment="1">
      <alignment horizontal="left" vertical="center"/>
      <protection/>
    </xf>
    <xf numFmtId="0" fontId="20" fillId="0" borderId="52" xfId="20" applyFont="1" applyBorder="1" applyAlignment="1">
      <alignment horizontal="left" vertical="center"/>
      <protection/>
    </xf>
    <xf numFmtId="1" fontId="20" fillId="0" borderId="43" xfId="20" applyNumberFormat="1" applyFont="1" applyBorder="1" applyAlignment="1">
      <alignment horizontal="right" vertical="center"/>
      <protection/>
    </xf>
    <xf numFmtId="1" fontId="20" fillId="0" borderId="46" xfId="20" applyNumberFormat="1" applyFont="1" applyBorder="1" applyAlignment="1">
      <alignment horizontal="right" vertical="center"/>
      <protection/>
    </xf>
    <xf numFmtId="1" fontId="20" fillId="0" borderId="42" xfId="20" applyNumberFormat="1" applyFont="1" applyBorder="1" applyAlignment="1">
      <alignment horizontal="right" vertical="center"/>
      <protection/>
    </xf>
    <xf numFmtId="164" fontId="20" fillId="0" borderId="47" xfId="20" applyNumberFormat="1" applyFont="1" applyBorder="1" applyAlignment="1">
      <alignment horizontal="right" vertical="center"/>
      <protection/>
    </xf>
    <xf numFmtId="2" fontId="20" fillId="0" borderId="46" xfId="20" applyNumberFormat="1" applyFont="1" applyBorder="1" applyAlignment="1">
      <alignment horizontal="right" vertical="center"/>
      <protection/>
    </xf>
    <xf numFmtId="164" fontId="22" fillId="0" borderId="43" xfId="20" applyNumberFormat="1" applyFont="1" applyBorder="1" applyAlignment="1">
      <alignment horizontal="right" vertical="center"/>
      <protection/>
    </xf>
    <xf numFmtId="2" fontId="22" fillId="0" borderId="46" xfId="20" applyNumberFormat="1" applyFont="1" applyBorder="1" applyAlignment="1">
      <alignment horizontal="right" vertical="center"/>
      <protection/>
    </xf>
    <xf numFmtId="1" fontId="22" fillId="0" borderId="43" xfId="20" applyNumberFormat="1" applyFont="1" applyBorder="1" applyAlignment="1">
      <alignment horizontal="right" vertical="center"/>
      <protection/>
    </xf>
    <xf numFmtId="1" fontId="22" fillId="0" borderId="40" xfId="20" applyNumberFormat="1" applyFont="1" applyBorder="1" applyAlignment="1">
      <alignment horizontal="right" vertical="center"/>
      <protection/>
    </xf>
    <xf numFmtId="1" fontId="22" fillId="0" borderId="47" xfId="20" applyNumberFormat="1" applyFont="1" applyBorder="1" applyAlignment="1">
      <alignment horizontal="right" vertical="center"/>
      <protection/>
    </xf>
    <xf numFmtId="0" fontId="9" fillId="0" borderId="42" xfId="20" applyFont="1" applyBorder="1" applyAlignment="1">
      <alignment horizontal="center" vertical="center"/>
      <protection/>
    </xf>
    <xf numFmtId="0" fontId="9" fillId="0" borderId="60" xfId="20" applyFont="1" applyBorder="1" applyAlignment="1">
      <alignment horizontal="center" vertical="center"/>
      <protection/>
    </xf>
    <xf numFmtId="0" fontId="9" fillId="0" borderId="68" xfId="20" applyFont="1" applyBorder="1" applyAlignment="1">
      <alignment horizontal="center" vertical="center"/>
      <protection/>
    </xf>
    <xf numFmtId="0" fontId="14" fillId="0" borderId="45" xfId="22" applyFont="1" applyBorder="1" applyAlignment="1">
      <alignment horizontal="left" vertical="center"/>
      <protection/>
    </xf>
    <xf numFmtId="0" fontId="14" fillId="0" borderId="52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1" xfId="22" applyNumberFormat="1" applyFont="1" applyBorder="1" applyAlignment="1">
      <alignment horizontal="right" vertical="center"/>
      <protection/>
    </xf>
    <xf numFmtId="2" fontId="9" fillId="0" borderId="25" xfId="22" applyNumberFormat="1" applyFont="1" applyBorder="1" applyAlignment="1">
      <alignment horizontal="right" vertical="center"/>
      <protection/>
    </xf>
    <xf numFmtId="2" fontId="9" fillId="0" borderId="47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7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23" fillId="0" borderId="45" xfId="22" applyFont="1" applyBorder="1" applyAlignment="1">
      <alignment horizontal="left" vertical="center"/>
      <protection/>
    </xf>
    <xf numFmtId="0" fontId="23" fillId="0" borderId="52" xfId="22" applyFont="1" applyBorder="1" applyAlignment="1">
      <alignment horizontal="left" vertical="center"/>
      <protection/>
    </xf>
    <xf numFmtId="164" fontId="24" fillId="0" borderId="42" xfId="22" applyNumberFormat="1" applyFont="1" applyBorder="1" applyAlignment="1">
      <alignment horizontal="right" vertical="center"/>
      <protection/>
    </xf>
    <xf numFmtId="2" fontId="25" fillId="0" borderId="43" xfId="22" applyNumberFormat="1" applyFont="1" applyBorder="1" applyAlignment="1">
      <alignment horizontal="right" vertical="center"/>
      <protection/>
    </xf>
    <xf numFmtId="2" fontId="25" fillId="0" borderId="46" xfId="22" applyNumberFormat="1" applyFont="1" applyBorder="1" applyAlignment="1">
      <alignment horizontal="right" vertical="center"/>
      <protection/>
    </xf>
    <xf numFmtId="2" fontId="24" fillId="0" borderId="47" xfId="22" applyNumberFormat="1" applyFont="1" applyBorder="1" applyAlignment="1">
      <alignment horizontal="right" vertical="center"/>
      <protection/>
    </xf>
    <xf numFmtId="1" fontId="24" fillId="0" borderId="43" xfId="20" applyNumberFormat="1" applyFont="1" applyBorder="1" applyAlignment="1">
      <alignment horizontal="right" vertical="center"/>
      <protection/>
    </xf>
    <xf numFmtId="1" fontId="24" fillId="0" borderId="46" xfId="20" applyNumberFormat="1" applyFont="1" applyBorder="1" applyAlignment="1">
      <alignment horizontal="right" vertical="center"/>
      <protection/>
    </xf>
    <xf numFmtId="1" fontId="24" fillId="0" borderId="47" xfId="20" applyNumberFormat="1" applyFont="1" applyBorder="1" applyAlignment="1">
      <alignment horizontal="right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2.1"/>
      <sheetName val="01.2012.2"/>
      <sheetName val="01.2012.3"/>
      <sheetName val="01.2012.4"/>
      <sheetName val="01.2012.5"/>
      <sheetName val="01.2012.1 Rap."/>
      <sheetName val="01.2012.2 Rap."/>
      <sheetName val="01.2012.3 Rap."/>
      <sheetName val="01.2012.4 Rap."/>
      <sheetName val="01.2012.5 Rap."/>
      <sheetName val="Récap. "/>
      <sheetName val="Rapport "/>
      <sheetName val="Analyses Janvier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18983</v>
          </cell>
        </row>
        <row r="34">
          <cell r="F34">
            <v>91560</v>
          </cell>
          <cell r="L34">
            <v>610963</v>
          </cell>
          <cell r="M34">
            <v>17452</v>
          </cell>
          <cell r="O34">
            <v>53283</v>
          </cell>
        </row>
        <row r="36">
          <cell r="I36">
            <v>3545.908000000001</v>
          </cell>
        </row>
        <row r="37">
          <cell r="I37">
            <v>114.38412903225809</v>
          </cell>
        </row>
      </sheetData>
      <sheetData sheetId="6">
        <row r="3">
          <cell r="C3">
            <v>1.9</v>
          </cell>
        </row>
        <row r="35">
          <cell r="C35">
            <v>1555.9386400000005</v>
          </cell>
          <cell r="D35">
            <v>957.36989</v>
          </cell>
          <cell r="G35">
            <v>213.40092000000004</v>
          </cell>
        </row>
        <row r="36">
          <cell r="C36">
            <v>50.19156903225808</v>
          </cell>
          <cell r="D36">
            <v>30.882899677419356</v>
          </cell>
          <cell r="G36">
            <v>6.883900645161292</v>
          </cell>
        </row>
        <row r="37">
          <cell r="C37">
            <v>22814.3495601173</v>
          </cell>
        </row>
      </sheetData>
      <sheetData sheetId="7">
        <row r="3">
          <cell r="C3">
            <v>180</v>
          </cell>
        </row>
        <row r="35">
          <cell r="C35">
            <v>125660.275</v>
          </cell>
          <cell r="D35">
            <v>77863.10799999998</v>
          </cell>
          <cell r="G35">
            <v>13581.291000000003</v>
          </cell>
        </row>
        <row r="36">
          <cell r="C36">
            <v>4053.5572580645157</v>
          </cell>
          <cell r="D36">
            <v>2511.7131612903218</v>
          </cell>
          <cell r="G36">
            <v>438.1061612903227</v>
          </cell>
        </row>
        <row r="37">
          <cell r="C37">
            <v>31181.209677419352</v>
          </cell>
        </row>
      </sheetData>
      <sheetData sheetId="8"/>
      <sheetData sheetId="9"/>
      <sheetData sheetId="10">
        <row r="5">
          <cell r="F5">
            <v>628415</v>
          </cell>
          <cell r="G5">
            <v>91560</v>
          </cell>
          <cell r="H5">
            <v>3545.908000000001</v>
          </cell>
          <cell r="L5">
            <v>125660.275</v>
          </cell>
          <cell r="N5">
            <v>13581.291000000003</v>
          </cell>
          <cell r="V5">
            <v>1555.9386400000005</v>
          </cell>
          <cell r="X5">
            <v>213.40092000000004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2.1"/>
      <sheetName val="02.2012.2"/>
      <sheetName val="02.2012.3"/>
      <sheetName val="02.2012.4"/>
      <sheetName val="02.2012.5"/>
      <sheetName val="02.2012.1 Rap."/>
      <sheetName val="02.2012.2 Rap."/>
      <sheetName val="02.2012.3 Rap."/>
      <sheetName val="02.2012.4 Rap."/>
      <sheetName val="02.2012.5 Rap."/>
      <sheetName val="Récap. "/>
      <sheetName val="Rapport "/>
      <sheetName val="Analyses Févr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12851</v>
          </cell>
        </row>
        <row r="34">
          <cell r="F34">
            <v>0</v>
          </cell>
          <cell r="L34">
            <v>322365</v>
          </cell>
          <cell r="M34">
            <v>0</v>
          </cell>
          <cell r="O34">
            <v>7748</v>
          </cell>
        </row>
        <row r="36">
          <cell r="I36">
            <v>1949.6850000000004</v>
          </cell>
        </row>
        <row r="37">
          <cell r="I37">
            <v>67.23051724137932</v>
          </cell>
        </row>
      </sheetData>
      <sheetData sheetId="6">
        <row r="3">
          <cell r="C3">
            <v>3.72</v>
          </cell>
        </row>
        <row r="35">
          <cell r="C35">
            <v>1492.49577</v>
          </cell>
          <cell r="D35">
            <v>831.7853099999999</v>
          </cell>
          <cell r="G35">
            <v>168.14862000000005</v>
          </cell>
        </row>
        <row r="36">
          <cell r="C36">
            <v>51.46537137931035</v>
          </cell>
          <cell r="D36">
            <v>28.682252068965514</v>
          </cell>
          <cell r="G36">
            <v>5.798228275862071</v>
          </cell>
        </row>
        <row r="37">
          <cell r="C37">
            <v>23393.350626959247</v>
          </cell>
        </row>
      </sheetData>
      <sheetData sheetId="7">
        <row r="3">
          <cell r="C3">
            <v>276</v>
          </cell>
        </row>
        <row r="35">
          <cell r="C35">
            <v>115351.96</v>
          </cell>
          <cell r="D35">
            <v>67050.92599999999</v>
          </cell>
          <cell r="G35">
            <v>10517.82</v>
          </cell>
        </row>
        <row r="36">
          <cell r="C36">
            <v>3977.6537931034486</v>
          </cell>
          <cell r="D36">
            <v>2312.100896551724</v>
          </cell>
          <cell r="G36">
            <v>362.6834482758621</v>
          </cell>
        </row>
        <row r="37">
          <cell r="C37">
            <v>30597.336870026527</v>
          </cell>
        </row>
      </sheetData>
      <sheetData sheetId="8" refreshError="1"/>
      <sheetData sheetId="9" refreshError="1"/>
      <sheetData sheetId="10">
        <row r="6">
          <cell r="F6">
            <v>322365</v>
          </cell>
          <cell r="G6">
            <v>0</v>
          </cell>
          <cell r="H6">
            <v>1949.6850000000004</v>
          </cell>
          <cell r="L6">
            <v>115351.96</v>
          </cell>
          <cell r="N6">
            <v>10517.82</v>
          </cell>
          <cell r="V6">
            <v>1492.49577</v>
          </cell>
          <cell r="X6">
            <v>168.14862000000005</v>
          </cell>
        </row>
      </sheetData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2.1"/>
      <sheetName val="03.2012.2"/>
      <sheetName val="03.2012.3"/>
      <sheetName val="03.2012.4"/>
      <sheetName val="03.2012.5"/>
      <sheetName val="03.2012.1 Rap."/>
      <sheetName val="03.2012.2 Rap."/>
      <sheetName val="03.2012.3 Rap."/>
      <sheetName val="03.2012.4 Rap."/>
      <sheetName val="03.2012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8576</v>
          </cell>
          <cell r="D3">
            <v>1354</v>
          </cell>
          <cell r="I3">
            <v>7</v>
          </cell>
        </row>
        <row r="4">
          <cell r="C4">
            <v>8933</v>
          </cell>
          <cell r="I4">
            <v>7</v>
          </cell>
        </row>
        <row r="5">
          <cell r="C5">
            <v>8810</v>
          </cell>
          <cell r="I5">
            <v>6</v>
          </cell>
        </row>
        <row r="6">
          <cell r="C6">
            <v>9455</v>
          </cell>
          <cell r="I6">
            <v>4.5</v>
          </cell>
        </row>
        <row r="7">
          <cell r="C7">
            <v>9344</v>
          </cell>
          <cell r="I7">
            <v>7</v>
          </cell>
        </row>
        <row r="8">
          <cell r="C8">
            <v>9215</v>
          </cell>
          <cell r="D8">
            <v>314</v>
          </cell>
          <cell r="I8">
            <v>9</v>
          </cell>
        </row>
        <row r="9">
          <cell r="C9">
            <v>9289</v>
          </cell>
          <cell r="D9">
            <v>352</v>
          </cell>
          <cell r="I9">
            <v>6.5</v>
          </cell>
        </row>
        <row r="10">
          <cell r="C10">
            <v>9018</v>
          </cell>
          <cell r="I10">
            <v>5</v>
          </cell>
        </row>
        <row r="11">
          <cell r="C11">
            <v>9039</v>
          </cell>
          <cell r="I11">
            <v>5.5</v>
          </cell>
        </row>
        <row r="12">
          <cell r="C12">
            <v>8783</v>
          </cell>
          <cell r="I12">
            <v>5.5</v>
          </cell>
        </row>
        <row r="13">
          <cell r="C13">
            <v>8788</v>
          </cell>
          <cell r="I13">
            <v>6.5</v>
          </cell>
        </row>
        <row r="14">
          <cell r="C14">
            <v>8870</v>
          </cell>
          <cell r="D14">
            <v>1584</v>
          </cell>
          <cell r="I14">
            <v>8</v>
          </cell>
        </row>
        <row r="15">
          <cell r="C15">
            <v>8852</v>
          </cell>
          <cell r="I15">
            <v>7.5</v>
          </cell>
        </row>
        <row r="16">
          <cell r="C16">
            <v>8637</v>
          </cell>
          <cell r="I16">
            <v>10</v>
          </cell>
        </row>
        <row r="17">
          <cell r="C17">
            <v>8608</v>
          </cell>
          <cell r="I17">
            <v>7</v>
          </cell>
        </row>
        <row r="18">
          <cell r="C18">
            <v>8619</v>
          </cell>
          <cell r="I18">
            <v>7</v>
          </cell>
        </row>
        <row r="19">
          <cell r="C19">
            <v>8495</v>
          </cell>
          <cell r="D19">
            <v>1129</v>
          </cell>
          <cell r="I19">
            <v>7</v>
          </cell>
        </row>
        <row r="20">
          <cell r="C20">
            <v>12355</v>
          </cell>
          <cell r="I20">
            <v>12.5</v>
          </cell>
        </row>
        <row r="21">
          <cell r="C21">
            <v>15292</v>
          </cell>
          <cell r="D21">
            <v>5419</v>
          </cell>
          <cell r="I21">
            <v>16.5</v>
          </cell>
        </row>
        <row r="22">
          <cell r="C22">
            <v>9097</v>
          </cell>
          <cell r="I22">
            <v>5.5</v>
          </cell>
        </row>
        <row r="23">
          <cell r="C23">
            <v>9206</v>
          </cell>
          <cell r="I23">
            <v>13</v>
          </cell>
        </row>
        <row r="24">
          <cell r="C24">
            <v>9093</v>
          </cell>
          <cell r="I24">
            <v>8</v>
          </cell>
        </row>
        <row r="25">
          <cell r="C25">
            <v>9018</v>
          </cell>
          <cell r="I25">
            <v>8</v>
          </cell>
        </row>
        <row r="26">
          <cell r="C26">
            <v>8469</v>
          </cell>
          <cell r="D26">
            <v>372</v>
          </cell>
          <cell r="I26">
            <v>8</v>
          </cell>
        </row>
        <row r="27">
          <cell r="C27">
            <v>9000</v>
          </cell>
          <cell r="D27">
            <v>300</v>
          </cell>
          <cell r="I27">
            <v>8</v>
          </cell>
        </row>
        <row r="28">
          <cell r="C28">
            <v>8986</v>
          </cell>
          <cell r="I28">
            <v>7.5</v>
          </cell>
        </row>
        <row r="29">
          <cell r="C29">
            <v>8961</v>
          </cell>
          <cell r="I29">
            <v>7</v>
          </cell>
        </row>
        <row r="30">
          <cell r="C30">
            <v>8952</v>
          </cell>
          <cell r="I30">
            <v>7</v>
          </cell>
        </row>
        <row r="31">
          <cell r="C31">
            <v>8823</v>
          </cell>
          <cell r="I31">
            <v>8</v>
          </cell>
        </row>
        <row r="32">
          <cell r="C32">
            <v>8804</v>
          </cell>
          <cell r="D32">
            <v>1513</v>
          </cell>
          <cell r="I32">
            <v>8</v>
          </cell>
        </row>
        <row r="33">
          <cell r="C33">
            <v>8461</v>
          </cell>
          <cell r="I33">
            <v>8.5</v>
          </cell>
        </row>
        <row r="34">
          <cell r="L34">
            <v>285848</v>
          </cell>
          <cell r="M34">
            <v>0</v>
          </cell>
          <cell r="O34">
            <v>12337</v>
          </cell>
        </row>
        <row r="36">
          <cell r="I36">
            <v>2297.5265</v>
          </cell>
        </row>
        <row r="37">
          <cell r="I37">
            <v>74.11375806451613</v>
          </cell>
        </row>
      </sheetData>
      <sheetData sheetId="6">
        <row r="3">
          <cell r="C3">
            <v>5.33</v>
          </cell>
          <cell r="D3">
            <v>1.86</v>
          </cell>
          <cell r="G3">
            <v>0.52</v>
          </cell>
        </row>
        <row r="4">
          <cell r="C4">
            <v>5.5</v>
          </cell>
          <cell r="D4">
            <v>2</v>
          </cell>
          <cell r="G4">
            <v>0.5</v>
          </cell>
        </row>
        <row r="5">
          <cell r="C5">
            <v>5.5</v>
          </cell>
          <cell r="D5">
            <v>2</v>
          </cell>
          <cell r="G5">
            <v>0.5</v>
          </cell>
        </row>
        <row r="6">
          <cell r="C6">
            <v>6.41</v>
          </cell>
          <cell r="D6">
            <v>2.68</v>
          </cell>
          <cell r="G6">
            <v>0.51</v>
          </cell>
        </row>
        <row r="7">
          <cell r="C7">
            <v>5.73</v>
          </cell>
          <cell r="D7">
            <v>2.72</v>
          </cell>
          <cell r="G7">
            <v>0.56</v>
          </cell>
        </row>
        <row r="8">
          <cell r="C8">
            <v>5.5</v>
          </cell>
          <cell r="D8">
            <v>2.5</v>
          </cell>
          <cell r="G8">
            <v>0.5</v>
          </cell>
        </row>
        <row r="9">
          <cell r="C9">
            <v>5.24</v>
          </cell>
          <cell r="D9">
            <v>2.36</v>
          </cell>
          <cell r="G9">
            <v>0.49</v>
          </cell>
        </row>
        <row r="10">
          <cell r="C10">
            <v>5.33</v>
          </cell>
          <cell r="D10">
            <v>2.45</v>
          </cell>
          <cell r="G10">
            <v>0.46</v>
          </cell>
        </row>
        <row r="11">
          <cell r="C11">
            <v>5.5</v>
          </cell>
          <cell r="D11">
            <v>2.5</v>
          </cell>
          <cell r="G11">
            <v>0.46</v>
          </cell>
        </row>
        <row r="12">
          <cell r="C12">
            <v>6.5</v>
          </cell>
          <cell r="D12">
            <v>2.5</v>
          </cell>
          <cell r="G12">
            <v>0.46</v>
          </cell>
        </row>
        <row r="13">
          <cell r="C13">
            <v>6.74</v>
          </cell>
          <cell r="D13">
            <v>2.59</v>
          </cell>
          <cell r="G13">
            <v>0.46</v>
          </cell>
        </row>
        <row r="14">
          <cell r="C14">
            <v>6.02</v>
          </cell>
          <cell r="D14">
            <v>2.29</v>
          </cell>
          <cell r="G14">
            <v>0.49</v>
          </cell>
        </row>
        <row r="15">
          <cell r="C15">
            <v>6</v>
          </cell>
          <cell r="D15">
            <v>2.4</v>
          </cell>
          <cell r="G15">
            <v>0.5</v>
          </cell>
        </row>
        <row r="16">
          <cell r="C16">
            <v>5.65</v>
          </cell>
          <cell r="D16">
            <v>2.71</v>
          </cell>
          <cell r="G16">
            <v>0.65</v>
          </cell>
        </row>
        <row r="17">
          <cell r="C17">
            <v>6</v>
          </cell>
          <cell r="D17">
            <v>2.73</v>
          </cell>
          <cell r="G17">
            <v>0.51</v>
          </cell>
        </row>
        <row r="18">
          <cell r="C18">
            <v>6</v>
          </cell>
          <cell r="D18">
            <v>2.7</v>
          </cell>
          <cell r="G18">
            <v>0.5</v>
          </cell>
        </row>
        <row r="19">
          <cell r="C19">
            <v>6</v>
          </cell>
          <cell r="D19">
            <v>2.7</v>
          </cell>
          <cell r="G19">
            <v>0.5</v>
          </cell>
        </row>
        <row r="20">
          <cell r="C20">
            <v>5.66</v>
          </cell>
          <cell r="D20">
            <v>2.79</v>
          </cell>
          <cell r="G20">
            <v>0.53</v>
          </cell>
        </row>
        <row r="21">
          <cell r="C21">
            <v>3.81</v>
          </cell>
          <cell r="D21">
            <v>2.33</v>
          </cell>
          <cell r="G21">
            <v>0.44</v>
          </cell>
        </row>
        <row r="22">
          <cell r="C22">
            <v>5</v>
          </cell>
          <cell r="D22">
            <v>2.3</v>
          </cell>
          <cell r="G22">
            <v>0.5</v>
          </cell>
        </row>
        <row r="23">
          <cell r="C23">
            <v>5.37</v>
          </cell>
          <cell r="D23">
            <v>2.26</v>
          </cell>
          <cell r="G23">
            <v>0.57</v>
          </cell>
        </row>
        <row r="24">
          <cell r="C24">
            <v>5.82</v>
          </cell>
          <cell r="D24">
            <v>2.39</v>
          </cell>
          <cell r="G24">
            <v>0.44</v>
          </cell>
        </row>
        <row r="25">
          <cell r="C25">
            <v>5.8</v>
          </cell>
          <cell r="D25">
            <v>2.4</v>
          </cell>
          <cell r="G25">
            <v>0.45</v>
          </cell>
        </row>
        <row r="26">
          <cell r="C26">
            <v>5.9</v>
          </cell>
          <cell r="D26">
            <v>2.5</v>
          </cell>
          <cell r="G26">
            <v>0.45</v>
          </cell>
        </row>
        <row r="27">
          <cell r="C27">
            <v>5.91</v>
          </cell>
          <cell r="D27">
            <v>2.55</v>
          </cell>
          <cell r="G27">
            <v>0.46</v>
          </cell>
        </row>
        <row r="28">
          <cell r="C28">
            <v>6.48</v>
          </cell>
          <cell r="D28">
            <v>2.54</v>
          </cell>
          <cell r="G28">
            <v>0.54</v>
          </cell>
        </row>
        <row r="29">
          <cell r="C29">
            <v>6</v>
          </cell>
          <cell r="D29">
            <v>2.3</v>
          </cell>
          <cell r="G29">
            <v>0.5</v>
          </cell>
        </row>
        <row r="30">
          <cell r="C30">
            <v>5.54</v>
          </cell>
          <cell r="D30">
            <v>2.37</v>
          </cell>
          <cell r="G30">
            <v>0.51</v>
          </cell>
        </row>
        <row r="31">
          <cell r="C31">
            <v>5.9</v>
          </cell>
          <cell r="D31">
            <v>2.47</v>
          </cell>
          <cell r="G31">
            <v>0.55</v>
          </cell>
        </row>
        <row r="32">
          <cell r="C32">
            <v>6</v>
          </cell>
          <cell r="D32">
            <v>2.5</v>
          </cell>
          <cell r="G32">
            <v>0.55</v>
          </cell>
        </row>
        <row r="33">
          <cell r="C33">
            <v>6</v>
          </cell>
          <cell r="D33">
            <v>2.5</v>
          </cell>
          <cell r="G33">
            <v>0.55</v>
          </cell>
        </row>
        <row r="35">
          <cell r="C35">
            <v>1629.2734800000003</v>
          </cell>
          <cell r="D35">
            <v>700.1667400000001</v>
          </cell>
          <cell r="G35">
            <v>143.59661000000003</v>
          </cell>
        </row>
        <row r="36">
          <cell r="C36">
            <v>52.55720903225807</v>
          </cell>
          <cell r="D36">
            <v>22.586023870967747</v>
          </cell>
          <cell r="G36">
            <v>4.63214870967742</v>
          </cell>
        </row>
        <row r="37">
          <cell r="C37">
            <v>23889.640469208214</v>
          </cell>
        </row>
      </sheetData>
      <sheetData sheetId="7">
        <row r="3">
          <cell r="C3">
            <v>350</v>
          </cell>
          <cell r="D3">
            <v>172</v>
          </cell>
          <cell r="G3">
            <v>34</v>
          </cell>
        </row>
        <row r="4">
          <cell r="C4">
            <v>450</v>
          </cell>
          <cell r="D4">
            <v>200</v>
          </cell>
          <cell r="G4">
            <v>30</v>
          </cell>
        </row>
        <row r="5">
          <cell r="C5">
            <v>450</v>
          </cell>
          <cell r="D5">
            <v>200</v>
          </cell>
          <cell r="G5">
            <v>30</v>
          </cell>
        </row>
        <row r="6">
          <cell r="C6">
            <v>478</v>
          </cell>
          <cell r="D6">
            <v>210</v>
          </cell>
          <cell r="G6">
            <v>28</v>
          </cell>
        </row>
        <row r="7">
          <cell r="C7">
            <v>464</v>
          </cell>
          <cell r="D7">
            <v>221</v>
          </cell>
          <cell r="G7">
            <v>31</v>
          </cell>
        </row>
        <row r="8">
          <cell r="C8">
            <v>400</v>
          </cell>
          <cell r="D8">
            <v>200</v>
          </cell>
          <cell r="G8">
            <v>30</v>
          </cell>
        </row>
        <row r="9">
          <cell r="C9">
            <v>374</v>
          </cell>
          <cell r="D9">
            <v>196</v>
          </cell>
          <cell r="G9">
            <v>28</v>
          </cell>
        </row>
        <row r="10">
          <cell r="C10">
            <v>374</v>
          </cell>
          <cell r="D10">
            <v>199</v>
          </cell>
          <cell r="G10">
            <v>25</v>
          </cell>
        </row>
        <row r="11">
          <cell r="C11">
            <v>400</v>
          </cell>
          <cell r="D11">
            <v>200</v>
          </cell>
          <cell r="G11">
            <v>25</v>
          </cell>
        </row>
        <row r="12">
          <cell r="C12">
            <v>420</v>
          </cell>
          <cell r="D12">
            <v>210</v>
          </cell>
          <cell r="G12">
            <v>30</v>
          </cell>
        </row>
        <row r="13">
          <cell r="C13">
            <v>444</v>
          </cell>
          <cell r="D13">
            <v>223</v>
          </cell>
          <cell r="G13">
            <v>34</v>
          </cell>
        </row>
        <row r="14">
          <cell r="C14">
            <v>412</v>
          </cell>
          <cell r="D14">
            <v>231</v>
          </cell>
          <cell r="G14">
            <v>37</v>
          </cell>
        </row>
        <row r="15">
          <cell r="C15">
            <v>410</v>
          </cell>
          <cell r="D15">
            <v>235</v>
          </cell>
          <cell r="G15">
            <v>40</v>
          </cell>
        </row>
        <row r="16">
          <cell r="C16">
            <v>413</v>
          </cell>
          <cell r="D16">
            <v>244</v>
          </cell>
          <cell r="G16">
            <v>48</v>
          </cell>
        </row>
        <row r="17">
          <cell r="C17">
            <v>551</v>
          </cell>
          <cell r="D17">
            <v>270</v>
          </cell>
          <cell r="G17">
            <v>37</v>
          </cell>
        </row>
        <row r="18">
          <cell r="C18">
            <v>500</v>
          </cell>
          <cell r="D18">
            <v>250</v>
          </cell>
          <cell r="G18">
            <v>38</v>
          </cell>
        </row>
        <row r="19">
          <cell r="C19">
            <v>450</v>
          </cell>
          <cell r="D19">
            <v>250</v>
          </cell>
          <cell r="G19">
            <v>38</v>
          </cell>
        </row>
        <row r="20">
          <cell r="C20">
            <v>430</v>
          </cell>
          <cell r="D20">
            <v>233</v>
          </cell>
          <cell r="G20">
            <v>40</v>
          </cell>
        </row>
        <row r="21">
          <cell r="C21">
            <v>528</v>
          </cell>
          <cell r="D21">
            <v>198</v>
          </cell>
          <cell r="G21">
            <v>38</v>
          </cell>
        </row>
        <row r="22">
          <cell r="C22">
            <v>400</v>
          </cell>
          <cell r="D22">
            <v>200</v>
          </cell>
          <cell r="G22">
            <v>40</v>
          </cell>
        </row>
        <row r="23">
          <cell r="C23">
            <v>417</v>
          </cell>
          <cell r="D23">
            <v>219</v>
          </cell>
          <cell r="G23">
            <v>41</v>
          </cell>
        </row>
        <row r="24">
          <cell r="C24">
            <v>403</v>
          </cell>
          <cell r="D24">
            <v>208</v>
          </cell>
          <cell r="G24">
            <v>37</v>
          </cell>
        </row>
        <row r="25">
          <cell r="C25">
            <v>420</v>
          </cell>
          <cell r="D25">
            <v>210</v>
          </cell>
          <cell r="G25">
            <v>35</v>
          </cell>
        </row>
        <row r="26">
          <cell r="C26">
            <v>430</v>
          </cell>
          <cell r="D26">
            <v>210</v>
          </cell>
          <cell r="G26">
            <v>35</v>
          </cell>
        </row>
        <row r="27">
          <cell r="C27">
            <v>448</v>
          </cell>
          <cell r="D27">
            <v>217</v>
          </cell>
          <cell r="G27">
            <v>32</v>
          </cell>
        </row>
        <row r="28">
          <cell r="C28">
            <v>459</v>
          </cell>
          <cell r="D28">
            <v>233</v>
          </cell>
          <cell r="G28">
            <v>37</v>
          </cell>
        </row>
        <row r="29">
          <cell r="C29">
            <v>450</v>
          </cell>
          <cell r="D29">
            <v>220</v>
          </cell>
          <cell r="G29">
            <v>35</v>
          </cell>
        </row>
        <row r="30">
          <cell r="C30">
            <v>388</v>
          </cell>
          <cell r="D30">
            <v>212</v>
          </cell>
          <cell r="G30">
            <v>33</v>
          </cell>
        </row>
        <row r="31">
          <cell r="C31">
            <v>435</v>
          </cell>
          <cell r="D31">
            <v>225</v>
          </cell>
          <cell r="G31">
            <v>37</v>
          </cell>
        </row>
        <row r="32">
          <cell r="C32">
            <v>450</v>
          </cell>
          <cell r="D32">
            <v>230</v>
          </cell>
          <cell r="G32">
            <v>40</v>
          </cell>
        </row>
        <row r="33">
          <cell r="C33">
            <v>450</v>
          </cell>
          <cell r="D33">
            <v>230</v>
          </cell>
          <cell r="G33">
            <v>40</v>
          </cell>
        </row>
        <row r="35">
          <cell r="C35">
            <v>124534.19700000001</v>
          </cell>
          <cell r="D35">
            <v>62161.46999999999</v>
          </cell>
          <cell r="G35">
            <v>10005.892999999998</v>
          </cell>
        </row>
        <row r="36">
          <cell r="C36">
            <v>4017.232161290323</v>
          </cell>
          <cell r="D36">
            <v>2005.208709677419</v>
          </cell>
          <cell r="G36">
            <v>322.77074193548384</v>
          </cell>
        </row>
        <row r="37">
          <cell r="C37">
            <v>30901.785856079405</v>
          </cell>
        </row>
      </sheetData>
      <sheetData sheetId="8"/>
      <sheetData sheetId="9"/>
      <sheetData sheetId="10">
        <row r="7">
          <cell r="F7">
            <v>285848</v>
          </cell>
          <cell r="G7">
            <v>0</v>
          </cell>
          <cell r="H7">
            <v>2297.5265</v>
          </cell>
          <cell r="L7">
            <v>124534.19700000001</v>
          </cell>
          <cell r="N7">
            <v>10005.892999999998</v>
          </cell>
          <cell r="V7">
            <v>1629.2734800000003</v>
          </cell>
          <cell r="X7">
            <v>143.59661000000003</v>
          </cell>
        </row>
        <row r="18">
          <cell r="J18">
            <v>6.576089770198803</v>
          </cell>
          <cell r="R18">
            <v>331.1533070146226</v>
          </cell>
          <cell r="S18">
            <v>29.747758150881406</v>
          </cell>
          <cell r="AB18">
            <v>4.268531571673041</v>
          </cell>
          <cell r="AC18">
            <v>0.4545161419709416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G9" sqref="G9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2012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2012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2012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'[1]01.2012.1 Rap.'!L34</f>
        <v>610963</v>
      </c>
      <c r="C5" s="33">
        <f>'[1]01.2012.1 Rap.'!M34</f>
        <v>17452</v>
      </c>
      <c r="D5" s="34">
        <f>F5-E5</f>
        <v>575132</v>
      </c>
      <c r="E5" s="35">
        <f>'[1]01.2012.1 Rap.'!O34</f>
        <v>53283</v>
      </c>
      <c r="F5" s="36">
        <f>B5+C5</f>
        <v>628415</v>
      </c>
      <c r="G5" s="37">
        <f>'[1]01.2012.1 Rap.'!F34</f>
        <v>91560</v>
      </c>
      <c r="H5" s="38">
        <f>'[1]01.2012.1 Rap.'!I36</f>
        <v>3545.908000000001</v>
      </c>
      <c r="I5" s="39">
        <f>'[1]01.2012.1 Rap.'!I37</f>
        <v>114.38412903225809</v>
      </c>
      <c r="J5" s="40">
        <f aca="true" t="shared" si="0" ref="J5:J16">(H5*1000)/F5</f>
        <v>5.642621516036379</v>
      </c>
      <c r="K5" s="31" t="s">
        <v>26</v>
      </c>
      <c r="L5" s="41">
        <f>'[1]01.2012.3 Rap.'!C35</f>
        <v>125660.275</v>
      </c>
      <c r="M5" s="42">
        <f>'[1]01.2012.3 Rap.'!D35</f>
        <v>77863.10799999998</v>
      </c>
      <c r="N5" s="43">
        <f>'[1]01.2012.3 Rap.'!G35</f>
        <v>13581.291000000003</v>
      </c>
      <c r="O5" s="44">
        <f>'[1]01.2012.3 Rap.'!C36</f>
        <v>4053.5572580645157</v>
      </c>
      <c r="P5" s="44">
        <f>'[1]01.2012.3 Rap.'!D36</f>
        <v>2511.7131612903218</v>
      </c>
      <c r="Q5" s="44">
        <f>'[1]01.2012.3 Rap.'!G36</f>
        <v>438.1061612903227</v>
      </c>
      <c r="R5" s="45">
        <f>(L5*1000)/F5</f>
        <v>199.9638375914006</v>
      </c>
      <c r="S5" s="44">
        <f>(N5*1000)/F5</f>
        <v>21.611977753554584</v>
      </c>
      <c r="T5" s="46">
        <f>'[1]01.2012.3 Rap.'!C37</f>
        <v>31181.209677419352</v>
      </c>
      <c r="U5" s="31" t="s">
        <v>26</v>
      </c>
      <c r="V5" s="47">
        <f>'[1]01.2012.2 Rap.'!C35</f>
        <v>1555.9386400000005</v>
      </c>
      <c r="W5" s="47">
        <f>'[1]01.2012.2 Rap.'!D35</f>
        <v>957.36989</v>
      </c>
      <c r="X5" s="47">
        <f>'[1]01.2012.2 Rap.'!G35</f>
        <v>213.40092000000004</v>
      </c>
      <c r="Y5" s="47">
        <f>'[1]01.2012.2 Rap.'!C36</f>
        <v>50.19156903225808</v>
      </c>
      <c r="Z5" s="44">
        <f>'[1]01.2012.2 Rap.'!D36</f>
        <v>30.882899677419356</v>
      </c>
      <c r="AA5" s="44">
        <f>'[1]01.2012.2 Rap.'!G36</f>
        <v>6.883900645161292</v>
      </c>
      <c r="AB5" s="44">
        <f aca="true" t="shared" si="1" ref="AB5:AB16">(V5*1000)/F5</f>
        <v>2.475973106943661</v>
      </c>
      <c r="AC5" s="45">
        <f aca="true" t="shared" si="2" ref="AC5:AC16">(X5*1000)/F5</f>
        <v>0.33958597423677034</v>
      </c>
      <c r="AD5" s="46">
        <f>'[1]01.2012.2 Rap.'!C37</f>
        <v>22814.3495601173</v>
      </c>
    </row>
    <row r="6" spans="1:30" ht="20.25" customHeight="1">
      <c r="A6" s="48" t="s">
        <v>27</v>
      </c>
      <c r="B6" s="49">
        <f>'[2]02.2012.1 Rap.'!L34</f>
        <v>322365</v>
      </c>
      <c r="C6" s="50">
        <f>'[2]02.2012.1 Rap.'!M34</f>
        <v>0</v>
      </c>
      <c r="D6" s="51">
        <f aca="true" t="shared" si="3" ref="D6:D16">F6-E6</f>
        <v>314617</v>
      </c>
      <c r="E6" s="51">
        <f>'[2]02.2012.1 Rap.'!O34</f>
        <v>7748</v>
      </c>
      <c r="F6" s="52">
        <f aca="true" t="shared" si="4" ref="F6:F16">B6+C6</f>
        <v>322365</v>
      </c>
      <c r="G6" s="48">
        <f>'[2]02.2012.1 Rap.'!F34</f>
        <v>0</v>
      </c>
      <c r="H6" s="53">
        <f>'[2]02.2012.1 Rap.'!I36</f>
        <v>1949.6850000000004</v>
      </c>
      <c r="I6" s="54">
        <f>'[2]02.2012.1 Rap.'!I37</f>
        <v>67.23051724137932</v>
      </c>
      <c r="J6" s="55">
        <f t="shared" si="0"/>
        <v>6.048066632543857</v>
      </c>
      <c r="K6" s="48" t="s">
        <v>27</v>
      </c>
      <c r="L6" s="56">
        <f>'[2]02.2012.3 Rap.'!C35</f>
        <v>115351.96</v>
      </c>
      <c r="M6" s="57">
        <f>'[2]02.2012.3 Rap.'!D35</f>
        <v>67050.92599999999</v>
      </c>
      <c r="N6" s="56">
        <f>'[2]02.2012.3 Rap.'!G35</f>
        <v>10517.82</v>
      </c>
      <c r="O6" s="57">
        <f>'[2]02.2012.3 Rap.'!C36</f>
        <v>3977.6537931034486</v>
      </c>
      <c r="P6" s="57">
        <f>'[2]02.2012.3 Rap.'!D36</f>
        <v>2312.100896551724</v>
      </c>
      <c r="Q6" s="57">
        <f>'[2]02.2012.3 Rap.'!G36</f>
        <v>362.6834482758621</v>
      </c>
      <c r="R6" s="57">
        <f aca="true" t="shared" si="5" ref="R6:R16">(L6*1000)/F6</f>
        <v>357.8302855458874</v>
      </c>
      <c r="S6" s="57">
        <f aca="true" t="shared" si="6" ref="S6:S16">(N6*1000)/F6</f>
        <v>32.62705318505421</v>
      </c>
      <c r="T6" s="58">
        <f>'[2]02.2012.3 Rap.'!C37</f>
        <v>30597.336870026527</v>
      </c>
      <c r="U6" s="48" t="s">
        <v>27</v>
      </c>
      <c r="V6" s="59">
        <f>'[2]02.2012.2 Rap.'!C35</f>
        <v>1492.49577</v>
      </c>
      <c r="W6" s="59">
        <f>'[2]02.2012.2 Rap.'!D35</f>
        <v>831.7853099999999</v>
      </c>
      <c r="X6" s="59">
        <f>'[2]02.2012.2 Rap.'!G35</f>
        <v>168.14862000000005</v>
      </c>
      <c r="Y6" s="59">
        <f>'[2]02.2012.2 Rap.'!C36</f>
        <v>51.46537137931035</v>
      </c>
      <c r="Z6" s="57">
        <f>'[2]02.2012.2 Rap.'!D36</f>
        <v>28.682252068965514</v>
      </c>
      <c r="AA6" s="57">
        <f>'[2]02.2012.2 Rap.'!G36</f>
        <v>5.798228275862071</v>
      </c>
      <c r="AB6" s="57">
        <f t="shared" si="1"/>
        <v>4.6298319296449675</v>
      </c>
      <c r="AC6" s="57">
        <f t="shared" si="2"/>
        <v>0.5216094178958636</v>
      </c>
      <c r="AD6" s="58">
        <f>'[2]02.2012.2 Rap.'!C37</f>
        <v>23393.350626959247</v>
      </c>
    </row>
    <row r="7" spans="1:30" ht="20.25" customHeight="1">
      <c r="A7" s="48" t="s">
        <v>28</v>
      </c>
      <c r="B7" s="60">
        <f>'[3]03.2012.1 Rap.'!L34</f>
        <v>285848</v>
      </c>
      <c r="C7" s="50">
        <f>'[3]03.2012.1 Rap.'!M34</f>
        <v>0</v>
      </c>
      <c r="D7" s="51">
        <f t="shared" si="3"/>
        <v>273511</v>
      </c>
      <c r="E7" s="51">
        <f>'[3]03.2012.1 Rap.'!O34</f>
        <v>12337</v>
      </c>
      <c r="F7" s="52">
        <f t="shared" si="4"/>
        <v>285848</v>
      </c>
      <c r="G7" s="50">
        <f>'[3]03.2012.1 Rap.'!F34</f>
        <v>0</v>
      </c>
      <c r="H7" s="53">
        <f>'[3]03.2012.1 Rap.'!I36</f>
        <v>2297.5265</v>
      </c>
      <c r="I7" s="54">
        <f>'[3]03.2012.1 Rap.'!I37</f>
        <v>74.11375806451613</v>
      </c>
      <c r="J7" s="55">
        <f t="shared" si="0"/>
        <v>8.037581162016176</v>
      </c>
      <c r="K7" s="48" t="s">
        <v>28</v>
      </c>
      <c r="L7" s="56">
        <f>'[3]03.2012.3 Rap.'!C35</f>
        <v>124534.19700000001</v>
      </c>
      <c r="M7" s="57">
        <f>'[3]03.2012.3 Rap.'!D35</f>
        <v>62161.46999999999</v>
      </c>
      <c r="N7" s="56">
        <f>'[3]03.2012.3 Rap.'!G35</f>
        <v>10005.892999999998</v>
      </c>
      <c r="O7" s="57">
        <f>'[3]03.2012.3 Rap.'!C36</f>
        <v>4017.232161290323</v>
      </c>
      <c r="P7" s="57">
        <f>'[3]03.2012.3 Rap.'!D36</f>
        <v>2005.208709677419</v>
      </c>
      <c r="Q7" s="57">
        <f>'[3]03.2012.3 Rap.'!G36</f>
        <v>322.77074193548384</v>
      </c>
      <c r="R7" s="57">
        <f t="shared" si="5"/>
        <v>435.66579790657977</v>
      </c>
      <c r="S7" s="57">
        <f t="shared" si="6"/>
        <v>35.00424351403542</v>
      </c>
      <c r="T7" s="58">
        <f>'[3]03.2012.3 Rap.'!C37</f>
        <v>30901.785856079405</v>
      </c>
      <c r="U7" s="48" t="s">
        <v>28</v>
      </c>
      <c r="V7" s="59">
        <f>'[3]03.2012.2 Rap.'!C35</f>
        <v>1629.2734800000003</v>
      </c>
      <c r="W7" s="59">
        <f>'[3]03.2012.2 Rap.'!D35</f>
        <v>700.1667400000001</v>
      </c>
      <c r="X7" s="59">
        <f>'[3]03.2012.2 Rap.'!G35</f>
        <v>143.59661000000003</v>
      </c>
      <c r="Y7" s="59">
        <f>'[3]03.2012.2 Rap.'!C36</f>
        <v>52.55720903225807</v>
      </c>
      <c r="Z7" s="57">
        <f>'[3]03.2012.2 Rap.'!D36</f>
        <v>22.586023870967747</v>
      </c>
      <c r="AA7" s="57">
        <f>'[3]03.2012.2 Rap.'!G36</f>
        <v>4.63214870967742</v>
      </c>
      <c r="AB7" s="57">
        <f t="shared" si="1"/>
        <v>5.699789678430495</v>
      </c>
      <c r="AC7" s="57">
        <f t="shared" si="2"/>
        <v>0.5023530337801909</v>
      </c>
      <c r="AD7" s="58">
        <f>'[3]03.2012.2 Rap.'!C37</f>
        <v>23889.640469208214</v>
      </c>
    </row>
    <row r="8" spans="1:30" ht="20.25" customHeight="1">
      <c r="A8" s="48" t="s">
        <v>29</v>
      </c>
      <c r="B8" s="60"/>
      <c r="C8" s="50"/>
      <c r="D8" s="51">
        <f t="shared" si="3"/>
        <v>0</v>
      </c>
      <c r="E8" s="51"/>
      <c r="F8" s="52">
        <f t="shared" si="4"/>
        <v>0</v>
      </c>
      <c r="G8" s="50"/>
      <c r="H8" s="53"/>
      <c r="I8" s="54"/>
      <c r="J8" s="55" t="e">
        <f t="shared" si="0"/>
        <v>#DIV/0!</v>
      </c>
      <c r="K8" s="48" t="s">
        <v>29</v>
      </c>
      <c r="L8" s="56"/>
      <c r="M8" s="57"/>
      <c r="N8" s="56"/>
      <c r="O8" s="57"/>
      <c r="P8" s="57"/>
      <c r="Q8" s="57"/>
      <c r="R8" s="57" t="e">
        <f t="shared" si="5"/>
        <v>#DIV/0!</v>
      </c>
      <c r="S8" s="57" t="e">
        <f t="shared" si="6"/>
        <v>#DIV/0!</v>
      </c>
      <c r="T8" s="58"/>
      <c r="U8" s="48" t="s">
        <v>29</v>
      </c>
      <c r="V8" s="59"/>
      <c r="W8" s="59"/>
      <c r="X8" s="59"/>
      <c r="Y8" s="59"/>
      <c r="Z8" s="57"/>
      <c r="AA8" s="57"/>
      <c r="AB8" s="57" t="e">
        <f t="shared" si="1"/>
        <v>#DIV/0!</v>
      </c>
      <c r="AC8" s="57" t="e">
        <f t="shared" si="2"/>
        <v>#DIV/0!</v>
      </c>
      <c r="AD8" s="58"/>
    </row>
    <row r="9" spans="1:30" ht="20.25" customHeight="1">
      <c r="A9" s="48" t="s">
        <v>30</v>
      </c>
      <c r="B9" s="60"/>
      <c r="C9" s="50"/>
      <c r="D9" s="51">
        <f t="shared" si="3"/>
        <v>0</v>
      </c>
      <c r="E9" s="51"/>
      <c r="F9" s="52">
        <f t="shared" si="4"/>
        <v>0</v>
      </c>
      <c r="G9" s="50"/>
      <c r="H9" s="53"/>
      <c r="I9" s="54"/>
      <c r="J9" s="55" t="e">
        <f t="shared" si="0"/>
        <v>#DIV/0!</v>
      </c>
      <c r="K9" s="48" t="s">
        <v>30</v>
      </c>
      <c r="L9" s="56"/>
      <c r="M9" s="57"/>
      <c r="N9" s="56"/>
      <c r="O9" s="57"/>
      <c r="P9" s="57"/>
      <c r="Q9" s="57"/>
      <c r="R9" s="57" t="e">
        <f t="shared" si="5"/>
        <v>#DIV/0!</v>
      </c>
      <c r="S9" s="57" t="e">
        <f t="shared" si="6"/>
        <v>#DIV/0!</v>
      </c>
      <c r="T9" s="58"/>
      <c r="U9" s="48" t="s">
        <v>30</v>
      </c>
      <c r="V9" s="59"/>
      <c r="W9" s="59"/>
      <c r="X9" s="59"/>
      <c r="Y9" s="59"/>
      <c r="Z9" s="57"/>
      <c r="AA9" s="57"/>
      <c r="AB9" s="57" t="e">
        <f t="shared" si="1"/>
        <v>#DIV/0!</v>
      </c>
      <c r="AC9" s="57" t="e">
        <f t="shared" si="2"/>
        <v>#DIV/0!</v>
      </c>
      <c r="AD9" s="58"/>
    </row>
    <row r="10" spans="1:30" ht="20.25" customHeight="1">
      <c r="A10" s="48" t="s">
        <v>31</v>
      </c>
      <c r="B10" s="60"/>
      <c r="C10" s="50"/>
      <c r="D10" s="51">
        <f t="shared" si="3"/>
        <v>0</v>
      </c>
      <c r="E10" s="51"/>
      <c r="F10" s="52">
        <f t="shared" si="4"/>
        <v>0</v>
      </c>
      <c r="G10" s="50"/>
      <c r="H10" s="53"/>
      <c r="I10" s="54"/>
      <c r="J10" s="55" t="e">
        <f t="shared" si="0"/>
        <v>#DIV/0!</v>
      </c>
      <c r="K10" s="48" t="s">
        <v>31</v>
      </c>
      <c r="L10" s="56"/>
      <c r="M10" s="57"/>
      <c r="N10" s="56"/>
      <c r="O10" s="57"/>
      <c r="P10" s="57"/>
      <c r="Q10" s="57"/>
      <c r="R10" s="57" t="e">
        <f t="shared" si="5"/>
        <v>#DIV/0!</v>
      </c>
      <c r="S10" s="57" t="e">
        <f t="shared" si="6"/>
        <v>#DIV/0!</v>
      </c>
      <c r="T10" s="58"/>
      <c r="U10" s="48" t="s">
        <v>31</v>
      </c>
      <c r="V10" s="59"/>
      <c r="W10" s="59"/>
      <c r="X10" s="59"/>
      <c r="Y10" s="59"/>
      <c r="Z10" s="57"/>
      <c r="AA10" s="57"/>
      <c r="AB10" s="57" t="e">
        <f t="shared" si="1"/>
        <v>#DIV/0!</v>
      </c>
      <c r="AC10" s="57" t="e">
        <f t="shared" si="2"/>
        <v>#DIV/0!</v>
      </c>
      <c r="AD10" s="58"/>
    </row>
    <row r="11" spans="1:30" ht="20.25" customHeight="1">
      <c r="A11" s="48" t="s">
        <v>32</v>
      </c>
      <c r="B11" s="60"/>
      <c r="C11" s="50"/>
      <c r="D11" s="51">
        <f t="shared" si="3"/>
        <v>0</v>
      </c>
      <c r="E11" s="51"/>
      <c r="F11" s="52">
        <f t="shared" si="4"/>
        <v>0</v>
      </c>
      <c r="G11" s="50"/>
      <c r="H11" s="53"/>
      <c r="I11" s="54"/>
      <c r="J11" s="55" t="e">
        <f t="shared" si="0"/>
        <v>#DIV/0!</v>
      </c>
      <c r="K11" s="48" t="s">
        <v>32</v>
      </c>
      <c r="L11" s="56"/>
      <c r="M11" s="57"/>
      <c r="N11" s="56"/>
      <c r="O11" s="57"/>
      <c r="P11" s="57"/>
      <c r="Q11" s="57"/>
      <c r="R11" s="57" t="e">
        <f t="shared" si="5"/>
        <v>#DIV/0!</v>
      </c>
      <c r="S11" s="57" t="e">
        <f t="shared" si="6"/>
        <v>#DIV/0!</v>
      </c>
      <c r="T11" s="58"/>
      <c r="U11" s="48" t="s">
        <v>32</v>
      </c>
      <c r="V11" s="59"/>
      <c r="W11" s="59"/>
      <c r="X11" s="59"/>
      <c r="Y11" s="59"/>
      <c r="Z11" s="57"/>
      <c r="AA11" s="57"/>
      <c r="AB11" s="57" t="e">
        <f t="shared" si="1"/>
        <v>#DIV/0!</v>
      </c>
      <c r="AC11" s="57" t="e">
        <f t="shared" si="2"/>
        <v>#DIV/0!</v>
      </c>
      <c r="AD11" s="58"/>
    </row>
    <row r="12" spans="1:30" ht="20.25" customHeight="1">
      <c r="A12" s="48" t="s">
        <v>33</v>
      </c>
      <c r="B12" s="60"/>
      <c r="C12" s="50"/>
      <c r="D12" s="51">
        <f t="shared" si="3"/>
        <v>0</v>
      </c>
      <c r="E12" s="51"/>
      <c r="F12" s="52">
        <f t="shared" si="4"/>
        <v>0</v>
      </c>
      <c r="G12" s="50"/>
      <c r="H12" s="53"/>
      <c r="I12" s="54"/>
      <c r="J12" s="55" t="e">
        <f t="shared" si="0"/>
        <v>#DIV/0!</v>
      </c>
      <c r="K12" s="48" t="s">
        <v>33</v>
      </c>
      <c r="L12" s="56"/>
      <c r="M12" s="57"/>
      <c r="N12" s="56"/>
      <c r="O12" s="57"/>
      <c r="P12" s="57"/>
      <c r="Q12" s="57"/>
      <c r="R12" s="57" t="e">
        <f t="shared" si="5"/>
        <v>#DIV/0!</v>
      </c>
      <c r="S12" s="57" t="e">
        <f t="shared" si="6"/>
        <v>#DIV/0!</v>
      </c>
      <c r="T12" s="58"/>
      <c r="U12" s="48" t="s">
        <v>33</v>
      </c>
      <c r="V12" s="59"/>
      <c r="W12" s="59"/>
      <c r="X12" s="59"/>
      <c r="Y12" s="59"/>
      <c r="Z12" s="57"/>
      <c r="AA12" s="57"/>
      <c r="AB12" s="57" t="e">
        <f t="shared" si="1"/>
        <v>#DIV/0!</v>
      </c>
      <c r="AC12" s="57" t="e">
        <f t="shared" si="2"/>
        <v>#DIV/0!</v>
      </c>
      <c r="AD12" s="58"/>
    </row>
    <row r="13" spans="1:30" ht="20.25" customHeight="1">
      <c r="A13" s="48" t="s">
        <v>34</v>
      </c>
      <c r="B13" s="60"/>
      <c r="C13" s="50"/>
      <c r="D13" s="51">
        <f t="shared" si="3"/>
        <v>0</v>
      </c>
      <c r="E13" s="51"/>
      <c r="F13" s="52">
        <f t="shared" si="4"/>
        <v>0</v>
      </c>
      <c r="G13" s="50"/>
      <c r="H13" s="53"/>
      <c r="I13" s="54"/>
      <c r="J13" s="55" t="e">
        <f t="shared" si="0"/>
        <v>#DIV/0!</v>
      </c>
      <c r="K13" s="48" t="s">
        <v>34</v>
      </c>
      <c r="L13" s="57"/>
      <c r="M13" s="57"/>
      <c r="N13" s="56"/>
      <c r="O13" s="57"/>
      <c r="P13" s="57"/>
      <c r="Q13" s="57"/>
      <c r="R13" s="57" t="e">
        <f t="shared" si="5"/>
        <v>#DIV/0!</v>
      </c>
      <c r="S13" s="57" t="e">
        <f t="shared" si="6"/>
        <v>#DIV/0!</v>
      </c>
      <c r="T13" s="58"/>
      <c r="U13" s="48" t="s">
        <v>34</v>
      </c>
      <c r="V13" s="59"/>
      <c r="W13" s="59"/>
      <c r="X13" s="59"/>
      <c r="Y13" s="59"/>
      <c r="Z13" s="57"/>
      <c r="AA13" s="57"/>
      <c r="AB13" s="57" t="e">
        <f t="shared" si="1"/>
        <v>#DIV/0!</v>
      </c>
      <c r="AC13" s="57" t="e">
        <f t="shared" si="2"/>
        <v>#DIV/0!</v>
      </c>
      <c r="AD13" s="58"/>
    </row>
    <row r="14" spans="1:30" ht="20.25" customHeight="1">
      <c r="A14" s="48" t="s">
        <v>35</v>
      </c>
      <c r="B14" s="60"/>
      <c r="C14" s="50"/>
      <c r="D14" s="51">
        <f t="shared" si="3"/>
        <v>0</v>
      </c>
      <c r="E14" s="51"/>
      <c r="F14" s="52">
        <f t="shared" si="4"/>
        <v>0</v>
      </c>
      <c r="G14" s="50"/>
      <c r="H14" s="53"/>
      <c r="I14" s="54"/>
      <c r="J14" s="55" t="e">
        <f t="shared" si="0"/>
        <v>#DIV/0!</v>
      </c>
      <c r="K14" s="48" t="s">
        <v>35</v>
      </c>
      <c r="L14" s="56"/>
      <c r="M14" s="57"/>
      <c r="N14" s="56"/>
      <c r="O14" s="57"/>
      <c r="P14" s="57"/>
      <c r="Q14" s="57"/>
      <c r="R14" s="57" t="e">
        <f t="shared" si="5"/>
        <v>#DIV/0!</v>
      </c>
      <c r="S14" s="57" t="e">
        <f t="shared" si="6"/>
        <v>#DIV/0!</v>
      </c>
      <c r="T14" s="58"/>
      <c r="U14" s="48" t="s">
        <v>35</v>
      </c>
      <c r="V14" s="59"/>
      <c r="W14" s="59"/>
      <c r="X14" s="59"/>
      <c r="Y14" s="59"/>
      <c r="Z14" s="57"/>
      <c r="AA14" s="57"/>
      <c r="AB14" s="57" t="e">
        <f t="shared" si="1"/>
        <v>#DIV/0!</v>
      </c>
      <c r="AC14" s="57" t="e">
        <f t="shared" si="2"/>
        <v>#DIV/0!</v>
      </c>
      <c r="AD14" s="58"/>
    </row>
    <row r="15" spans="1:30" ht="20.25" customHeight="1">
      <c r="A15" s="48" t="s">
        <v>36</v>
      </c>
      <c r="B15" s="60"/>
      <c r="C15" s="50"/>
      <c r="D15" s="51">
        <f t="shared" si="3"/>
        <v>0</v>
      </c>
      <c r="E15" s="51"/>
      <c r="F15" s="52">
        <f t="shared" si="4"/>
        <v>0</v>
      </c>
      <c r="G15" s="50"/>
      <c r="H15" s="53"/>
      <c r="I15" s="54"/>
      <c r="J15" s="55" t="e">
        <f t="shared" si="0"/>
        <v>#DIV/0!</v>
      </c>
      <c r="K15" s="48" t="s">
        <v>36</v>
      </c>
      <c r="L15" s="56"/>
      <c r="M15" s="57"/>
      <c r="N15" s="56"/>
      <c r="O15" s="57"/>
      <c r="P15" s="57"/>
      <c r="Q15" s="57"/>
      <c r="R15" s="57" t="e">
        <f t="shared" si="5"/>
        <v>#DIV/0!</v>
      </c>
      <c r="S15" s="57" t="e">
        <f t="shared" si="6"/>
        <v>#DIV/0!</v>
      </c>
      <c r="T15" s="58"/>
      <c r="U15" s="48" t="s">
        <v>36</v>
      </c>
      <c r="V15" s="59"/>
      <c r="W15" s="59"/>
      <c r="X15" s="59"/>
      <c r="Y15" s="59"/>
      <c r="Z15" s="57"/>
      <c r="AA15" s="57"/>
      <c r="AB15" s="57" t="e">
        <f t="shared" si="1"/>
        <v>#DIV/0!</v>
      </c>
      <c r="AC15" s="57" t="e">
        <f t="shared" si="2"/>
        <v>#DIV/0!</v>
      </c>
      <c r="AD15" s="58"/>
    </row>
    <row r="16" spans="1:30" ht="20.25" customHeight="1" thickBot="1">
      <c r="A16" s="61" t="s">
        <v>37</v>
      </c>
      <c r="B16" s="62"/>
      <c r="C16" s="63"/>
      <c r="D16" s="51">
        <f t="shared" si="3"/>
        <v>0</v>
      </c>
      <c r="E16" s="64"/>
      <c r="F16" s="65">
        <f t="shared" si="4"/>
        <v>0</v>
      </c>
      <c r="G16" s="66"/>
      <c r="H16" s="67"/>
      <c r="I16" s="68"/>
      <c r="J16" s="69" t="e">
        <f t="shared" si="0"/>
        <v>#DIV/0!</v>
      </c>
      <c r="K16" s="61" t="s">
        <v>37</v>
      </c>
      <c r="L16" s="70"/>
      <c r="M16" s="71"/>
      <c r="N16" s="70"/>
      <c r="O16" s="71"/>
      <c r="P16" s="71"/>
      <c r="Q16" s="71"/>
      <c r="R16" s="72" t="e">
        <f t="shared" si="5"/>
        <v>#DIV/0!</v>
      </c>
      <c r="S16" s="71" t="e">
        <f t="shared" si="6"/>
        <v>#DIV/0!</v>
      </c>
      <c r="T16" s="73"/>
      <c r="U16" s="61" t="s">
        <v>37</v>
      </c>
      <c r="V16" s="74"/>
      <c r="W16" s="74"/>
      <c r="X16" s="74"/>
      <c r="Y16" s="74"/>
      <c r="Z16" s="71"/>
      <c r="AA16" s="71"/>
      <c r="AB16" s="71" t="e">
        <f t="shared" si="1"/>
        <v>#DIV/0!</v>
      </c>
      <c r="AC16" s="72" t="e">
        <f t="shared" si="2"/>
        <v>#DIV/0!</v>
      </c>
      <c r="AD16" s="73"/>
    </row>
    <row r="17" spans="1:30" ht="22.5" customHeight="1" thickBot="1">
      <c r="A17" s="75" t="s">
        <v>38</v>
      </c>
      <c r="B17" s="76">
        <f aca="true" t="shared" si="7" ref="B17:H17">SUM(B5:B16)</f>
        <v>1219176</v>
      </c>
      <c r="C17" s="77">
        <f t="shared" si="7"/>
        <v>17452</v>
      </c>
      <c r="D17" s="78">
        <f t="shared" si="7"/>
        <v>1163260</v>
      </c>
      <c r="E17" s="78">
        <f t="shared" si="7"/>
        <v>73368</v>
      </c>
      <c r="F17" s="79">
        <f t="shared" si="7"/>
        <v>1236628</v>
      </c>
      <c r="G17" s="80">
        <f t="shared" si="7"/>
        <v>91560</v>
      </c>
      <c r="H17" s="81">
        <f t="shared" si="7"/>
        <v>7793.119500000001</v>
      </c>
      <c r="I17" s="82"/>
      <c r="J17" s="83"/>
      <c r="K17" s="75" t="s">
        <v>38</v>
      </c>
      <c r="L17" s="84">
        <f>SUM(L5:L16)</f>
        <v>365546.43200000003</v>
      </c>
      <c r="M17" s="85">
        <f>SUM(M5:M16)</f>
        <v>207075.50399999996</v>
      </c>
      <c r="N17" s="84">
        <f>SUM(N5:N16)</f>
        <v>34105.004</v>
      </c>
      <c r="O17" s="42"/>
      <c r="P17" s="42"/>
      <c r="Q17" s="42"/>
      <c r="R17" s="45"/>
      <c r="S17" s="86"/>
      <c r="T17" s="87"/>
      <c r="U17" s="75" t="s">
        <v>38</v>
      </c>
      <c r="V17" s="88">
        <f>SUM(V5:V16)</f>
        <v>4677.7078900000015</v>
      </c>
      <c r="W17" s="88">
        <f>SUM(W5:W16)</f>
        <v>2489.32194</v>
      </c>
      <c r="X17" s="88">
        <f>SUM(X5:X16)</f>
        <v>525.1461500000001</v>
      </c>
      <c r="Y17" s="88"/>
      <c r="Z17" s="85"/>
      <c r="AA17" s="85"/>
      <c r="AB17" s="89"/>
      <c r="AC17" s="90"/>
      <c r="AD17" s="91"/>
    </row>
    <row r="18" spans="1:30" ht="22.5" customHeight="1" thickBot="1">
      <c r="A18" s="92" t="s">
        <v>39</v>
      </c>
      <c r="B18" s="93">
        <f>AVERAGE(B5:B16)</f>
        <v>406392</v>
      </c>
      <c r="C18" s="94">
        <f>AVERAGE(C5:C16)</f>
        <v>5817.333333333333</v>
      </c>
      <c r="D18" s="95">
        <f>AVERAGE(D5:D7)</f>
        <v>387753.3333333333</v>
      </c>
      <c r="E18" s="95">
        <f>AVERAGE(E5:E16)</f>
        <v>24456</v>
      </c>
      <c r="F18" s="96">
        <f>AVERAGE(F5:F7)</f>
        <v>412209.3333333333</v>
      </c>
      <c r="G18" s="97">
        <f>AVERAGE(G5:G16)</f>
        <v>30520</v>
      </c>
      <c r="H18" s="98">
        <f>AVERAGE(H5:H16)</f>
        <v>2597.7065000000002</v>
      </c>
      <c r="I18" s="99">
        <f>AVERAGE(I5:I16)</f>
        <v>85.24280144605117</v>
      </c>
      <c r="J18" s="100">
        <f>AVERAGE(J5:J7)</f>
        <v>6.576089770198803</v>
      </c>
      <c r="K18" s="92" t="s">
        <v>39</v>
      </c>
      <c r="L18" s="101">
        <f aca="true" t="shared" si="8" ref="L18:T18">AVERAGE(L5:L16)</f>
        <v>121848.81066666667</v>
      </c>
      <c r="M18" s="102">
        <f t="shared" si="8"/>
        <v>69025.16799999999</v>
      </c>
      <c r="N18" s="101">
        <f t="shared" si="8"/>
        <v>11368.334666666668</v>
      </c>
      <c r="O18" s="102">
        <f t="shared" si="8"/>
        <v>4016.1477374860956</v>
      </c>
      <c r="P18" s="102">
        <f t="shared" si="8"/>
        <v>2276.3409225064884</v>
      </c>
      <c r="Q18" s="102">
        <f t="shared" si="8"/>
        <v>374.52011716722285</v>
      </c>
      <c r="R18" s="103">
        <f>AVERAGE(R5:R7)</f>
        <v>331.1533070146226</v>
      </c>
      <c r="S18" s="103">
        <f>AVERAGE(S5:S7)</f>
        <v>29.747758150881406</v>
      </c>
      <c r="T18" s="104">
        <f t="shared" si="8"/>
        <v>30893.444134508423</v>
      </c>
      <c r="U18" s="92" t="s">
        <v>39</v>
      </c>
      <c r="V18" s="105">
        <f aca="true" t="shared" si="9" ref="V18:AD18">AVERAGE(V5:V16)</f>
        <v>1559.2359633333338</v>
      </c>
      <c r="W18" s="105">
        <f t="shared" si="9"/>
        <v>829.7739799999999</v>
      </c>
      <c r="X18" s="105">
        <f t="shared" si="9"/>
        <v>175.0487166666667</v>
      </c>
      <c r="Y18" s="105">
        <f t="shared" si="9"/>
        <v>51.4047164812755</v>
      </c>
      <c r="Z18" s="102">
        <f t="shared" si="9"/>
        <v>27.383725205784206</v>
      </c>
      <c r="AA18" s="102">
        <f t="shared" si="9"/>
        <v>5.771425876900261</v>
      </c>
      <c r="AB18" s="103">
        <f>AVERAGE(AB5:AB7)</f>
        <v>4.268531571673041</v>
      </c>
      <c r="AC18" s="103">
        <f>AVERAGE(AC5:AC7)</f>
        <v>0.4545161419709416</v>
      </c>
      <c r="AD18" s="104">
        <f t="shared" si="9"/>
        <v>23365.78021876159</v>
      </c>
    </row>
    <row r="19" spans="1:30" ht="22.5" customHeight="1">
      <c r="A19" s="77"/>
      <c r="B19" s="77"/>
      <c r="C19" s="77"/>
      <c r="D19" s="77"/>
      <c r="E19" s="77"/>
      <c r="F19" s="106"/>
      <c r="G19" s="106"/>
      <c r="H19" s="107"/>
      <c r="I19" s="107"/>
      <c r="J19" s="108"/>
      <c r="K19" s="77"/>
      <c r="L19" s="106"/>
      <c r="M19" s="106"/>
      <c r="N19" s="109"/>
      <c r="O19" s="109"/>
      <c r="P19" s="109"/>
      <c r="Q19" s="109"/>
      <c r="R19" s="109"/>
      <c r="S19" s="109"/>
      <c r="T19" s="110"/>
      <c r="U19" s="77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ht="22.5" customHeight="1">
      <c r="A20" s="113"/>
      <c r="B20" s="113"/>
      <c r="C20" s="113"/>
      <c r="D20" s="114"/>
      <c r="E20" s="113"/>
      <c r="F20" s="115"/>
      <c r="G20" s="115"/>
      <c r="T20" s="116"/>
      <c r="U20" s="115"/>
      <c r="V20" s="117"/>
      <c r="W20" s="117"/>
      <c r="X20" s="117"/>
      <c r="Y20" s="117"/>
      <c r="Z20" s="117"/>
      <c r="AA20" s="117"/>
      <c r="AB20" s="117"/>
      <c r="AC20" s="117"/>
      <c r="AD20" s="118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G18" sqref="G18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256" width="11.421875" style="2" customWidth="1"/>
    <col min="257" max="257" width="15.00390625" style="2" customWidth="1"/>
    <col min="258" max="259" width="13.421875" style="2" customWidth="1"/>
    <col min="260" max="263" width="11.57421875" style="2" customWidth="1"/>
    <col min="264" max="264" width="10.8515625" style="2" customWidth="1"/>
    <col min="265" max="267" width="11.57421875" style="2" customWidth="1"/>
    <col min="268" max="268" width="10.8515625" style="2" customWidth="1"/>
    <col min="269" max="512" width="11.421875" style="2" customWidth="1"/>
    <col min="513" max="513" width="15.00390625" style="2" customWidth="1"/>
    <col min="514" max="515" width="13.421875" style="2" customWidth="1"/>
    <col min="516" max="519" width="11.57421875" style="2" customWidth="1"/>
    <col min="520" max="520" width="10.8515625" style="2" customWidth="1"/>
    <col min="521" max="523" width="11.57421875" style="2" customWidth="1"/>
    <col min="524" max="524" width="10.8515625" style="2" customWidth="1"/>
    <col min="525" max="768" width="11.421875" style="2" customWidth="1"/>
    <col min="769" max="769" width="15.00390625" style="2" customWidth="1"/>
    <col min="770" max="771" width="13.421875" style="2" customWidth="1"/>
    <col min="772" max="775" width="11.57421875" style="2" customWidth="1"/>
    <col min="776" max="776" width="10.8515625" style="2" customWidth="1"/>
    <col min="777" max="779" width="11.57421875" style="2" customWidth="1"/>
    <col min="780" max="780" width="10.8515625" style="2" customWidth="1"/>
    <col min="781" max="1024" width="11.421875" style="2" customWidth="1"/>
    <col min="1025" max="1025" width="15.00390625" style="2" customWidth="1"/>
    <col min="1026" max="1027" width="13.421875" style="2" customWidth="1"/>
    <col min="1028" max="1031" width="11.57421875" style="2" customWidth="1"/>
    <col min="1032" max="1032" width="10.8515625" style="2" customWidth="1"/>
    <col min="1033" max="1035" width="11.57421875" style="2" customWidth="1"/>
    <col min="1036" max="1036" width="10.8515625" style="2" customWidth="1"/>
    <col min="1037" max="1280" width="11.421875" style="2" customWidth="1"/>
    <col min="1281" max="1281" width="15.00390625" style="2" customWidth="1"/>
    <col min="1282" max="1283" width="13.421875" style="2" customWidth="1"/>
    <col min="1284" max="1287" width="11.57421875" style="2" customWidth="1"/>
    <col min="1288" max="1288" width="10.8515625" style="2" customWidth="1"/>
    <col min="1289" max="1291" width="11.57421875" style="2" customWidth="1"/>
    <col min="1292" max="1292" width="10.8515625" style="2" customWidth="1"/>
    <col min="1293" max="1536" width="11.421875" style="2" customWidth="1"/>
    <col min="1537" max="1537" width="15.00390625" style="2" customWidth="1"/>
    <col min="1538" max="1539" width="13.421875" style="2" customWidth="1"/>
    <col min="1540" max="1543" width="11.57421875" style="2" customWidth="1"/>
    <col min="1544" max="1544" width="10.8515625" style="2" customWidth="1"/>
    <col min="1545" max="1547" width="11.57421875" style="2" customWidth="1"/>
    <col min="1548" max="1548" width="10.8515625" style="2" customWidth="1"/>
    <col min="1549" max="1792" width="11.421875" style="2" customWidth="1"/>
    <col min="1793" max="1793" width="15.00390625" style="2" customWidth="1"/>
    <col min="1794" max="1795" width="13.421875" style="2" customWidth="1"/>
    <col min="1796" max="1799" width="11.57421875" style="2" customWidth="1"/>
    <col min="1800" max="1800" width="10.8515625" style="2" customWidth="1"/>
    <col min="1801" max="1803" width="11.57421875" style="2" customWidth="1"/>
    <col min="1804" max="1804" width="10.8515625" style="2" customWidth="1"/>
    <col min="1805" max="2048" width="11.421875" style="2" customWidth="1"/>
    <col min="2049" max="2049" width="15.00390625" style="2" customWidth="1"/>
    <col min="2050" max="2051" width="13.421875" style="2" customWidth="1"/>
    <col min="2052" max="2055" width="11.57421875" style="2" customWidth="1"/>
    <col min="2056" max="2056" width="10.8515625" style="2" customWidth="1"/>
    <col min="2057" max="2059" width="11.57421875" style="2" customWidth="1"/>
    <col min="2060" max="2060" width="10.8515625" style="2" customWidth="1"/>
    <col min="2061" max="2304" width="11.421875" style="2" customWidth="1"/>
    <col min="2305" max="2305" width="15.00390625" style="2" customWidth="1"/>
    <col min="2306" max="2307" width="13.421875" style="2" customWidth="1"/>
    <col min="2308" max="2311" width="11.57421875" style="2" customWidth="1"/>
    <col min="2312" max="2312" width="10.8515625" style="2" customWidth="1"/>
    <col min="2313" max="2315" width="11.57421875" style="2" customWidth="1"/>
    <col min="2316" max="2316" width="10.8515625" style="2" customWidth="1"/>
    <col min="2317" max="2560" width="11.421875" style="2" customWidth="1"/>
    <col min="2561" max="2561" width="15.00390625" style="2" customWidth="1"/>
    <col min="2562" max="2563" width="13.421875" style="2" customWidth="1"/>
    <col min="2564" max="2567" width="11.57421875" style="2" customWidth="1"/>
    <col min="2568" max="2568" width="10.8515625" style="2" customWidth="1"/>
    <col min="2569" max="2571" width="11.57421875" style="2" customWidth="1"/>
    <col min="2572" max="2572" width="10.8515625" style="2" customWidth="1"/>
    <col min="2573" max="2816" width="11.421875" style="2" customWidth="1"/>
    <col min="2817" max="2817" width="15.00390625" style="2" customWidth="1"/>
    <col min="2818" max="2819" width="13.421875" style="2" customWidth="1"/>
    <col min="2820" max="2823" width="11.57421875" style="2" customWidth="1"/>
    <col min="2824" max="2824" width="10.8515625" style="2" customWidth="1"/>
    <col min="2825" max="2827" width="11.57421875" style="2" customWidth="1"/>
    <col min="2828" max="2828" width="10.8515625" style="2" customWidth="1"/>
    <col min="2829" max="3072" width="11.421875" style="2" customWidth="1"/>
    <col min="3073" max="3073" width="15.00390625" style="2" customWidth="1"/>
    <col min="3074" max="3075" width="13.421875" style="2" customWidth="1"/>
    <col min="3076" max="3079" width="11.57421875" style="2" customWidth="1"/>
    <col min="3080" max="3080" width="10.8515625" style="2" customWidth="1"/>
    <col min="3081" max="3083" width="11.57421875" style="2" customWidth="1"/>
    <col min="3084" max="3084" width="10.8515625" style="2" customWidth="1"/>
    <col min="3085" max="3328" width="11.421875" style="2" customWidth="1"/>
    <col min="3329" max="3329" width="15.00390625" style="2" customWidth="1"/>
    <col min="3330" max="3331" width="13.421875" style="2" customWidth="1"/>
    <col min="3332" max="3335" width="11.57421875" style="2" customWidth="1"/>
    <col min="3336" max="3336" width="10.8515625" style="2" customWidth="1"/>
    <col min="3337" max="3339" width="11.57421875" style="2" customWidth="1"/>
    <col min="3340" max="3340" width="10.8515625" style="2" customWidth="1"/>
    <col min="3341" max="3584" width="11.421875" style="2" customWidth="1"/>
    <col min="3585" max="3585" width="15.00390625" style="2" customWidth="1"/>
    <col min="3586" max="3587" width="13.421875" style="2" customWidth="1"/>
    <col min="3588" max="3591" width="11.57421875" style="2" customWidth="1"/>
    <col min="3592" max="3592" width="10.8515625" style="2" customWidth="1"/>
    <col min="3593" max="3595" width="11.57421875" style="2" customWidth="1"/>
    <col min="3596" max="3596" width="10.8515625" style="2" customWidth="1"/>
    <col min="3597" max="3840" width="11.421875" style="2" customWidth="1"/>
    <col min="3841" max="3841" width="15.00390625" style="2" customWidth="1"/>
    <col min="3842" max="3843" width="13.421875" style="2" customWidth="1"/>
    <col min="3844" max="3847" width="11.57421875" style="2" customWidth="1"/>
    <col min="3848" max="3848" width="10.8515625" style="2" customWidth="1"/>
    <col min="3849" max="3851" width="11.57421875" style="2" customWidth="1"/>
    <col min="3852" max="3852" width="10.8515625" style="2" customWidth="1"/>
    <col min="3853" max="4096" width="11.421875" style="2" customWidth="1"/>
    <col min="4097" max="4097" width="15.00390625" style="2" customWidth="1"/>
    <col min="4098" max="4099" width="13.421875" style="2" customWidth="1"/>
    <col min="4100" max="4103" width="11.57421875" style="2" customWidth="1"/>
    <col min="4104" max="4104" width="10.8515625" style="2" customWidth="1"/>
    <col min="4105" max="4107" width="11.57421875" style="2" customWidth="1"/>
    <col min="4108" max="4108" width="10.8515625" style="2" customWidth="1"/>
    <col min="4109" max="4352" width="11.421875" style="2" customWidth="1"/>
    <col min="4353" max="4353" width="15.00390625" style="2" customWidth="1"/>
    <col min="4354" max="4355" width="13.421875" style="2" customWidth="1"/>
    <col min="4356" max="4359" width="11.57421875" style="2" customWidth="1"/>
    <col min="4360" max="4360" width="10.8515625" style="2" customWidth="1"/>
    <col min="4361" max="4363" width="11.57421875" style="2" customWidth="1"/>
    <col min="4364" max="4364" width="10.8515625" style="2" customWidth="1"/>
    <col min="4365" max="4608" width="11.421875" style="2" customWidth="1"/>
    <col min="4609" max="4609" width="15.00390625" style="2" customWidth="1"/>
    <col min="4610" max="4611" width="13.421875" style="2" customWidth="1"/>
    <col min="4612" max="4615" width="11.57421875" style="2" customWidth="1"/>
    <col min="4616" max="4616" width="10.8515625" style="2" customWidth="1"/>
    <col min="4617" max="4619" width="11.57421875" style="2" customWidth="1"/>
    <col min="4620" max="4620" width="10.8515625" style="2" customWidth="1"/>
    <col min="4621" max="4864" width="11.421875" style="2" customWidth="1"/>
    <col min="4865" max="4865" width="15.00390625" style="2" customWidth="1"/>
    <col min="4866" max="4867" width="13.421875" style="2" customWidth="1"/>
    <col min="4868" max="4871" width="11.57421875" style="2" customWidth="1"/>
    <col min="4872" max="4872" width="10.8515625" style="2" customWidth="1"/>
    <col min="4873" max="4875" width="11.57421875" style="2" customWidth="1"/>
    <col min="4876" max="4876" width="10.8515625" style="2" customWidth="1"/>
    <col min="4877" max="5120" width="11.421875" style="2" customWidth="1"/>
    <col min="5121" max="5121" width="15.00390625" style="2" customWidth="1"/>
    <col min="5122" max="5123" width="13.421875" style="2" customWidth="1"/>
    <col min="5124" max="5127" width="11.57421875" style="2" customWidth="1"/>
    <col min="5128" max="5128" width="10.8515625" style="2" customWidth="1"/>
    <col min="5129" max="5131" width="11.57421875" style="2" customWidth="1"/>
    <col min="5132" max="5132" width="10.8515625" style="2" customWidth="1"/>
    <col min="5133" max="5376" width="11.421875" style="2" customWidth="1"/>
    <col min="5377" max="5377" width="15.00390625" style="2" customWidth="1"/>
    <col min="5378" max="5379" width="13.421875" style="2" customWidth="1"/>
    <col min="5380" max="5383" width="11.57421875" style="2" customWidth="1"/>
    <col min="5384" max="5384" width="10.8515625" style="2" customWidth="1"/>
    <col min="5385" max="5387" width="11.57421875" style="2" customWidth="1"/>
    <col min="5388" max="5388" width="10.8515625" style="2" customWidth="1"/>
    <col min="5389" max="5632" width="11.421875" style="2" customWidth="1"/>
    <col min="5633" max="5633" width="15.00390625" style="2" customWidth="1"/>
    <col min="5634" max="5635" width="13.421875" style="2" customWidth="1"/>
    <col min="5636" max="5639" width="11.57421875" style="2" customWidth="1"/>
    <col min="5640" max="5640" width="10.8515625" style="2" customWidth="1"/>
    <col min="5641" max="5643" width="11.57421875" style="2" customWidth="1"/>
    <col min="5644" max="5644" width="10.8515625" style="2" customWidth="1"/>
    <col min="5645" max="5888" width="11.421875" style="2" customWidth="1"/>
    <col min="5889" max="5889" width="15.00390625" style="2" customWidth="1"/>
    <col min="5890" max="5891" width="13.421875" style="2" customWidth="1"/>
    <col min="5892" max="5895" width="11.57421875" style="2" customWidth="1"/>
    <col min="5896" max="5896" width="10.8515625" style="2" customWidth="1"/>
    <col min="5897" max="5899" width="11.57421875" style="2" customWidth="1"/>
    <col min="5900" max="5900" width="10.8515625" style="2" customWidth="1"/>
    <col min="5901" max="6144" width="11.421875" style="2" customWidth="1"/>
    <col min="6145" max="6145" width="15.00390625" style="2" customWidth="1"/>
    <col min="6146" max="6147" width="13.421875" style="2" customWidth="1"/>
    <col min="6148" max="6151" width="11.57421875" style="2" customWidth="1"/>
    <col min="6152" max="6152" width="10.8515625" style="2" customWidth="1"/>
    <col min="6153" max="6155" width="11.57421875" style="2" customWidth="1"/>
    <col min="6156" max="6156" width="10.8515625" style="2" customWidth="1"/>
    <col min="6157" max="6400" width="11.421875" style="2" customWidth="1"/>
    <col min="6401" max="6401" width="15.00390625" style="2" customWidth="1"/>
    <col min="6402" max="6403" width="13.421875" style="2" customWidth="1"/>
    <col min="6404" max="6407" width="11.57421875" style="2" customWidth="1"/>
    <col min="6408" max="6408" width="10.8515625" style="2" customWidth="1"/>
    <col min="6409" max="6411" width="11.57421875" style="2" customWidth="1"/>
    <col min="6412" max="6412" width="10.8515625" style="2" customWidth="1"/>
    <col min="6413" max="6656" width="11.421875" style="2" customWidth="1"/>
    <col min="6657" max="6657" width="15.00390625" style="2" customWidth="1"/>
    <col min="6658" max="6659" width="13.421875" style="2" customWidth="1"/>
    <col min="6660" max="6663" width="11.57421875" style="2" customWidth="1"/>
    <col min="6664" max="6664" width="10.8515625" style="2" customWidth="1"/>
    <col min="6665" max="6667" width="11.57421875" style="2" customWidth="1"/>
    <col min="6668" max="6668" width="10.8515625" style="2" customWidth="1"/>
    <col min="6669" max="6912" width="11.421875" style="2" customWidth="1"/>
    <col min="6913" max="6913" width="15.00390625" style="2" customWidth="1"/>
    <col min="6914" max="6915" width="13.421875" style="2" customWidth="1"/>
    <col min="6916" max="6919" width="11.57421875" style="2" customWidth="1"/>
    <col min="6920" max="6920" width="10.8515625" style="2" customWidth="1"/>
    <col min="6921" max="6923" width="11.57421875" style="2" customWidth="1"/>
    <col min="6924" max="6924" width="10.8515625" style="2" customWidth="1"/>
    <col min="6925" max="7168" width="11.421875" style="2" customWidth="1"/>
    <col min="7169" max="7169" width="15.00390625" style="2" customWidth="1"/>
    <col min="7170" max="7171" width="13.421875" style="2" customWidth="1"/>
    <col min="7172" max="7175" width="11.57421875" style="2" customWidth="1"/>
    <col min="7176" max="7176" width="10.8515625" style="2" customWidth="1"/>
    <col min="7177" max="7179" width="11.57421875" style="2" customWidth="1"/>
    <col min="7180" max="7180" width="10.8515625" style="2" customWidth="1"/>
    <col min="7181" max="7424" width="11.421875" style="2" customWidth="1"/>
    <col min="7425" max="7425" width="15.00390625" style="2" customWidth="1"/>
    <col min="7426" max="7427" width="13.421875" style="2" customWidth="1"/>
    <col min="7428" max="7431" width="11.57421875" style="2" customWidth="1"/>
    <col min="7432" max="7432" width="10.8515625" style="2" customWidth="1"/>
    <col min="7433" max="7435" width="11.57421875" style="2" customWidth="1"/>
    <col min="7436" max="7436" width="10.8515625" style="2" customWidth="1"/>
    <col min="7437" max="7680" width="11.421875" style="2" customWidth="1"/>
    <col min="7681" max="7681" width="15.00390625" style="2" customWidth="1"/>
    <col min="7682" max="7683" width="13.421875" style="2" customWidth="1"/>
    <col min="7684" max="7687" width="11.57421875" style="2" customWidth="1"/>
    <col min="7688" max="7688" width="10.8515625" style="2" customWidth="1"/>
    <col min="7689" max="7691" width="11.57421875" style="2" customWidth="1"/>
    <col min="7692" max="7692" width="10.8515625" style="2" customWidth="1"/>
    <col min="7693" max="7936" width="11.421875" style="2" customWidth="1"/>
    <col min="7937" max="7937" width="15.00390625" style="2" customWidth="1"/>
    <col min="7938" max="7939" width="13.421875" style="2" customWidth="1"/>
    <col min="7940" max="7943" width="11.57421875" style="2" customWidth="1"/>
    <col min="7944" max="7944" width="10.8515625" style="2" customWidth="1"/>
    <col min="7945" max="7947" width="11.57421875" style="2" customWidth="1"/>
    <col min="7948" max="7948" width="10.8515625" style="2" customWidth="1"/>
    <col min="7949" max="8192" width="11.421875" style="2" customWidth="1"/>
    <col min="8193" max="8193" width="15.00390625" style="2" customWidth="1"/>
    <col min="8194" max="8195" width="13.421875" style="2" customWidth="1"/>
    <col min="8196" max="8199" width="11.57421875" style="2" customWidth="1"/>
    <col min="8200" max="8200" width="10.8515625" style="2" customWidth="1"/>
    <col min="8201" max="8203" width="11.57421875" style="2" customWidth="1"/>
    <col min="8204" max="8204" width="10.8515625" style="2" customWidth="1"/>
    <col min="8205" max="8448" width="11.421875" style="2" customWidth="1"/>
    <col min="8449" max="8449" width="15.00390625" style="2" customWidth="1"/>
    <col min="8450" max="8451" width="13.421875" style="2" customWidth="1"/>
    <col min="8452" max="8455" width="11.57421875" style="2" customWidth="1"/>
    <col min="8456" max="8456" width="10.8515625" style="2" customWidth="1"/>
    <col min="8457" max="8459" width="11.57421875" style="2" customWidth="1"/>
    <col min="8460" max="8460" width="10.8515625" style="2" customWidth="1"/>
    <col min="8461" max="8704" width="11.421875" style="2" customWidth="1"/>
    <col min="8705" max="8705" width="15.00390625" style="2" customWidth="1"/>
    <col min="8706" max="8707" width="13.421875" style="2" customWidth="1"/>
    <col min="8708" max="8711" width="11.57421875" style="2" customWidth="1"/>
    <col min="8712" max="8712" width="10.8515625" style="2" customWidth="1"/>
    <col min="8713" max="8715" width="11.57421875" style="2" customWidth="1"/>
    <col min="8716" max="8716" width="10.8515625" style="2" customWidth="1"/>
    <col min="8717" max="8960" width="11.421875" style="2" customWidth="1"/>
    <col min="8961" max="8961" width="15.00390625" style="2" customWidth="1"/>
    <col min="8962" max="8963" width="13.421875" style="2" customWidth="1"/>
    <col min="8964" max="8967" width="11.57421875" style="2" customWidth="1"/>
    <col min="8968" max="8968" width="10.8515625" style="2" customWidth="1"/>
    <col min="8969" max="8971" width="11.57421875" style="2" customWidth="1"/>
    <col min="8972" max="8972" width="10.8515625" style="2" customWidth="1"/>
    <col min="8973" max="9216" width="11.421875" style="2" customWidth="1"/>
    <col min="9217" max="9217" width="15.00390625" style="2" customWidth="1"/>
    <col min="9218" max="9219" width="13.421875" style="2" customWidth="1"/>
    <col min="9220" max="9223" width="11.57421875" style="2" customWidth="1"/>
    <col min="9224" max="9224" width="10.8515625" style="2" customWidth="1"/>
    <col min="9225" max="9227" width="11.57421875" style="2" customWidth="1"/>
    <col min="9228" max="9228" width="10.8515625" style="2" customWidth="1"/>
    <col min="9229" max="9472" width="11.421875" style="2" customWidth="1"/>
    <col min="9473" max="9473" width="15.00390625" style="2" customWidth="1"/>
    <col min="9474" max="9475" width="13.421875" style="2" customWidth="1"/>
    <col min="9476" max="9479" width="11.57421875" style="2" customWidth="1"/>
    <col min="9480" max="9480" width="10.8515625" style="2" customWidth="1"/>
    <col min="9481" max="9483" width="11.57421875" style="2" customWidth="1"/>
    <col min="9484" max="9484" width="10.8515625" style="2" customWidth="1"/>
    <col min="9485" max="9728" width="11.421875" style="2" customWidth="1"/>
    <col min="9729" max="9729" width="15.00390625" style="2" customWidth="1"/>
    <col min="9730" max="9731" width="13.421875" style="2" customWidth="1"/>
    <col min="9732" max="9735" width="11.57421875" style="2" customWidth="1"/>
    <col min="9736" max="9736" width="10.8515625" style="2" customWidth="1"/>
    <col min="9737" max="9739" width="11.57421875" style="2" customWidth="1"/>
    <col min="9740" max="9740" width="10.8515625" style="2" customWidth="1"/>
    <col min="9741" max="9984" width="11.421875" style="2" customWidth="1"/>
    <col min="9985" max="9985" width="15.00390625" style="2" customWidth="1"/>
    <col min="9986" max="9987" width="13.421875" style="2" customWidth="1"/>
    <col min="9988" max="9991" width="11.57421875" style="2" customWidth="1"/>
    <col min="9992" max="9992" width="10.8515625" style="2" customWidth="1"/>
    <col min="9993" max="9995" width="11.57421875" style="2" customWidth="1"/>
    <col min="9996" max="9996" width="10.8515625" style="2" customWidth="1"/>
    <col min="9997" max="10240" width="11.421875" style="2" customWidth="1"/>
    <col min="10241" max="10241" width="15.00390625" style="2" customWidth="1"/>
    <col min="10242" max="10243" width="13.421875" style="2" customWidth="1"/>
    <col min="10244" max="10247" width="11.57421875" style="2" customWidth="1"/>
    <col min="10248" max="10248" width="10.8515625" style="2" customWidth="1"/>
    <col min="10249" max="10251" width="11.57421875" style="2" customWidth="1"/>
    <col min="10252" max="10252" width="10.8515625" style="2" customWidth="1"/>
    <col min="10253" max="10496" width="11.421875" style="2" customWidth="1"/>
    <col min="10497" max="10497" width="15.00390625" style="2" customWidth="1"/>
    <col min="10498" max="10499" width="13.421875" style="2" customWidth="1"/>
    <col min="10500" max="10503" width="11.57421875" style="2" customWidth="1"/>
    <col min="10504" max="10504" width="10.8515625" style="2" customWidth="1"/>
    <col min="10505" max="10507" width="11.57421875" style="2" customWidth="1"/>
    <col min="10508" max="10508" width="10.8515625" style="2" customWidth="1"/>
    <col min="10509" max="10752" width="11.421875" style="2" customWidth="1"/>
    <col min="10753" max="10753" width="15.00390625" style="2" customWidth="1"/>
    <col min="10754" max="10755" width="13.421875" style="2" customWidth="1"/>
    <col min="10756" max="10759" width="11.57421875" style="2" customWidth="1"/>
    <col min="10760" max="10760" width="10.8515625" style="2" customWidth="1"/>
    <col min="10761" max="10763" width="11.57421875" style="2" customWidth="1"/>
    <col min="10764" max="10764" width="10.8515625" style="2" customWidth="1"/>
    <col min="10765" max="11008" width="11.421875" style="2" customWidth="1"/>
    <col min="11009" max="11009" width="15.00390625" style="2" customWidth="1"/>
    <col min="11010" max="11011" width="13.421875" style="2" customWidth="1"/>
    <col min="11012" max="11015" width="11.57421875" style="2" customWidth="1"/>
    <col min="11016" max="11016" width="10.8515625" style="2" customWidth="1"/>
    <col min="11017" max="11019" width="11.57421875" style="2" customWidth="1"/>
    <col min="11020" max="11020" width="10.8515625" style="2" customWidth="1"/>
    <col min="11021" max="11264" width="11.421875" style="2" customWidth="1"/>
    <col min="11265" max="11265" width="15.00390625" style="2" customWidth="1"/>
    <col min="11266" max="11267" width="13.421875" style="2" customWidth="1"/>
    <col min="11268" max="11271" width="11.57421875" style="2" customWidth="1"/>
    <col min="11272" max="11272" width="10.8515625" style="2" customWidth="1"/>
    <col min="11273" max="11275" width="11.57421875" style="2" customWidth="1"/>
    <col min="11276" max="11276" width="10.8515625" style="2" customWidth="1"/>
    <col min="11277" max="11520" width="11.421875" style="2" customWidth="1"/>
    <col min="11521" max="11521" width="15.00390625" style="2" customWidth="1"/>
    <col min="11522" max="11523" width="13.421875" style="2" customWidth="1"/>
    <col min="11524" max="11527" width="11.57421875" style="2" customWidth="1"/>
    <col min="11528" max="11528" width="10.8515625" style="2" customWidth="1"/>
    <col min="11529" max="11531" width="11.57421875" style="2" customWidth="1"/>
    <col min="11532" max="11532" width="10.8515625" style="2" customWidth="1"/>
    <col min="11533" max="11776" width="11.421875" style="2" customWidth="1"/>
    <col min="11777" max="11777" width="15.00390625" style="2" customWidth="1"/>
    <col min="11778" max="11779" width="13.421875" style="2" customWidth="1"/>
    <col min="11780" max="11783" width="11.57421875" style="2" customWidth="1"/>
    <col min="11784" max="11784" width="10.8515625" style="2" customWidth="1"/>
    <col min="11785" max="11787" width="11.57421875" style="2" customWidth="1"/>
    <col min="11788" max="11788" width="10.8515625" style="2" customWidth="1"/>
    <col min="11789" max="12032" width="11.421875" style="2" customWidth="1"/>
    <col min="12033" max="12033" width="15.00390625" style="2" customWidth="1"/>
    <col min="12034" max="12035" width="13.421875" style="2" customWidth="1"/>
    <col min="12036" max="12039" width="11.57421875" style="2" customWidth="1"/>
    <col min="12040" max="12040" width="10.8515625" style="2" customWidth="1"/>
    <col min="12041" max="12043" width="11.57421875" style="2" customWidth="1"/>
    <col min="12044" max="12044" width="10.8515625" style="2" customWidth="1"/>
    <col min="12045" max="12288" width="11.421875" style="2" customWidth="1"/>
    <col min="12289" max="12289" width="15.00390625" style="2" customWidth="1"/>
    <col min="12290" max="12291" width="13.421875" style="2" customWidth="1"/>
    <col min="12292" max="12295" width="11.57421875" style="2" customWidth="1"/>
    <col min="12296" max="12296" width="10.8515625" style="2" customWidth="1"/>
    <col min="12297" max="12299" width="11.57421875" style="2" customWidth="1"/>
    <col min="12300" max="12300" width="10.8515625" style="2" customWidth="1"/>
    <col min="12301" max="12544" width="11.421875" style="2" customWidth="1"/>
    <col min="12545" max="12545" width="15.00390625" style="2" customWidth="1"/>
    <col min="12546" max="12547" width="13.421875" style="2" customWidth="1"/>
    <col min="12548" max="12551" width="11.57421875" style="2" customWidth="1"/>
    <col min="12552" max="12552" width="10.8515625" style="2" customWidth="1"/>
    <col min="12553" max="12555" width="11.57421875" style="2" customWidth="1"/>
    <col min="12556" max="12556" width="10.8515625" style="2" customWidth="1"/>
    <col min="12557" max="12800" width="11.421875" style="2" customWidth="1"/>
    <col min="12801" max="12801" width="15.00390625" style="2" customWidth="1"/>
    <col min="12802" max="12803" width="13.421875" style="2" customWidth="1"/>
    <col min="12804" max="12807" width="11.57421875" style="2" customWidth="1"/>
    <col min="12808" max="12808" width="10.8515625" style="2" customWidth="1"/>
    <col min="12809" max="12811" width="11.57421875" style="2" customWidth="1"/>
    <col min="12812" max="12812" width="10.8515625" style="2" customWidth="1"/>
    <col min="12813" max="13056" width="11.421875" style="2" customWidth="1"/>
    <col min="13057" max="13057" width="15.00390625" style="2" customWidth="1"/>
    <col min="13058" max="13059" width="13.421875" style="2" customWidth="1"/>
    <col min="13060" max="13063" width="11.57421875" style="2" customWidth="1"/>
    <col min="13064" max="13064" width="10.8515625" style="2" customWidth="1"/>
    <col min="13065" max="13067" width="11.57421875" style="2" customWidth="1"/>
    <col min="13068" max="13068" width="10.8515625" style="2" customWidth="1"/>
    <col min="13069" max="13312" width="11.421875" style="2" customWidth="1"/>
    <col min="13313" max="13313" width="15.00390625" style="2" customWidth="1"/>
    <col min="13314" max="13315" width="13.421875" style="2" customWidth="1"/>
    <col min="13316" max="13319" width="11.57421875" style="2" customWidth="1"/>
    <col min="13320" max="13320" width="10.8515625" style="2" customWidth="1"/>
    <col min="13321" max="13323" width="11.57421875" style="2" customWidth="1"/>
    <col min="13324" max="13324" width="10.8515625" style="2" customWidth="1"/>
    <col min="13325" max="13568" width="11.421875" style="2" customWidth="1"/>
    <col min="13569" max="13569" width="15.00390625" style="2" customWidth="1"/>
    <col min="13570" max="13571" width="13.421875" style="2" customWidth="1"/>
    <col min="13572" max="13575" width="11.57421875" style="2" customWidth="1"/>
    <col min="13576" max="13576" width="10.8515625" style="2" customWidth="1"/>
    <col min="13577" max="13579" width="11.57421875" style="2" customWidth="1"/>
    <col min="13580" max="13580" width="10.8515625" style="2" customWidth="1"/>
    <col min="13581" max="13824" width="11.421875" style="2" customWidth="1"/>
    <col min="13825" max="13825" width="15.00390625" style="2" customWidth="1"/>
    <col min="13826" max="13827" width="13.421875" style="2" customWidth="1"/>
    <col min="13828" max="13831" width="11.57421875" style="2" customWidth="1"/>
    <col min="13832" max="13832" width="10.8515625" style="2" customWidth="1"/>
    <col min="13833" max="13835" width="11.57421875" style="2" customWidth="1"/>
    <col min="13836" max="13836" width="10.8515625" style="2" customWidth="1"/>
    <col min="13837" max="14080" width="11.421875" style="2" customWidth="1"/>
    <col min="14081" max="14081" width="15.00390625" style="2" customWidth="1"/>
    <col min="14082" max="14083" width="13.421875" style="2" customWidth="1"/>
    <col min="14084" max="14087" width="11.57421875" style="2" customWidth="1"/>
    <col min="14088" max="14088" width="10.8515625" style="2" customWidth="1"/>
    <col min="14089" max="14091" width="11.57421875" style="2" customWidth="1"/>
    <col min="14092" max="14092" width="10.8515625" style="2" customWidth="1"/>
    <col min="14093" max="14336" width="11.421875" style="2" customWidth="1"/>
    <col min="14337" max="14337" width="15.00390625" style="2" customWidth="1"/>
    <col min="14338" max="14339" width="13.421875" style="2" customWidth="1"/>
    <col min="14340" max="14343" width="11.57421875" style="2" customWidth="1"/>
    <col min="14344" max="14344" width="10.8515625" style="2" customWidth="1"/>
    <col min="14345" max="14347" width="11.57421875" style="2" customWidth="1"/>
    <col min="14348" max="14348" width="10.8515625" style="2" customWidth="1"/>
    <col min="14349" max="14592" width="11.421875" style="2" customWidth="1"/>
    <col min="14593" max="14593" width="15.00390625" style="2" customWidth="1"/>
    <col min="14594" max="14595" width="13.421875" style="2" customWidth="1"/>
    <col min="14596" max="14599" width="11.57421875" style="2" customWidth="1"/>
    <col min="14600" max="14600" width="10.8515625" style="2" customWidth="1"/>
    <col min="14601" max="14603" width="11.57421875" style="2" customWidth="1"/>
    <col min="14604" max="14604" width="10.8515625" style="2" customWidth="1"/>
    <col min="14605" max="14848" width="11.421875" style="2" customWidth="1"/>
    <col min="14849" max="14849" width="15.00390625" style="2" customWidth="1"/>
    <col min="14850" max="14851" width="13.421875" style="2" customWidth="1"/>
    <col min="14852" max="14855" width="11.57421875" style="2" customWidth="1"/>
    <col min="14856" max="14856" width="10.8515625" style="2" customWidth="1"/>
    <col min="14857" max="14859" width="11.57421875" style="2" customWidth="1"/>
    <col min="14860" max="14860" width="10.8515625" style="2" customWidth="1"/>
    <col min="14861" max="15104" width="11.421875" style="2" customWidth="1"/>
    <col min="15105" max="15105" width="15.00390625" style="2" customWidth="1"/>
    <col min="15106" max="15107" width="13.421875" style="2" customWidth="1"/>
    <col min="15108" max="15111" width="11.57421875" style="2" customWidth="1"/>
    <col min="15112" max="15112" width="10.8515625" style="2" customWidth="1"/>
    <col min="15113" max="15115" width="11.57421875" style="2" customWidth="1"/>
    <col min="15116" max="15116" width="10.8515625" style="2" customWidth="1"/>
    <col min="15117" max="15360" width="11.421875" style="2" customWidth="1"/>
    <col min="15361" max="15361" width="15.00390625" style="2" customWidth="1"/>
    <col min="15362" max="15363" width="13.421875" style="2" customWidth="1"/>
    <col min="15364" max="15367" width="11.57421875" style="2" customWidth="1"/>
    <col min="15368" max="15368" width="10.8515625" style="2" customWidth="1"/>
    <col min="15369" max="15371" width="11.57421875" style="2" customWidth="1"/>
    <col min="15372" max="15372" width="10.8515625" style="2" customWidth="1"/>
    <col min="15373" max="15616" width="11.421875" style="2" customWidth="1"/>
    <col min="15617" max="15617" width="15.00390625" style="2" customWidth="1"/>
    <col min="15618" max="15619" width="13.421875" style="2" customWidth="1"/>
    <col min="15620" max="15623" width="11.57421875" style="2" customWidth="1"/>
    <col min="15624" max="15624" width="10.8515625" style="2" customWidth="1"/>
    <col min="15625" max="15627" width="11.57421875" style="2" customWidth="1"/>
    <col min="15628" max="15628" width="10.8515625" style="2" customWidth="1"/>
    <col min="15629" max="15872" width="11.421875" style="2" customWidth="1"/>
    <col min="15873" max="15873" width="15.00390625" style="2" customWidth="1"/>
    <col min="15874" max="15875" width="13.421875" style="2" customWidth="1"/>
    <col min="15876" max="15879" width="11.57421875" style="2" customWidth="1"/>
    <col min="15880" max="15880" width="10.8515625" style="2" customWidth="1"/>
    <col min="15881" max="15883" width="11.57421875" style="2" customWidth="1"/>
    <col min="15884" max="15884" width="10.8515625" style="2" customWidth="1"/>
    <col min="15885" max="16128" width="11.421875" style="2" customWidth="1"/>
    <col min="16129" max="16129" width="15.00390625" style="2" customWidth="1"/>
    <col min="16130" max="16131" width="13.421875" style="2" customWidth="1"/>
    <col min="16132" max="16135" width="11.57421875" style="2" customWidth="1"/>
    <col min="16136" max="16136" width="10.8515625" style="2" customWidth="1"/>
    <col min="16137" max="16139" width="11.57421875" style="2" customWidth="1"/>
    <col min="16140" max="16140" width="10.8515625" style="2" customWidth="1"/>
    <col min="16141" max="16384" width="11.421875" style="2" customWidth="1"/>
  </cols>
  <sheetData>
    <row r="1" ht="45.75" customHeight="1">
      <c r="A1" s="1" t="s">
        <v>40</v>
      </c>
    </row>
    <row r="2" ht="31.5" customHeight="1" thickBot="1"/>
    <row r="3" spans="1:12" ht="33" customHeight="1">
      <c r="A3" s="119">
        <v>2012</v>
      </c>
      <c r="B3" s="120" t="s">
        <v>41</v>
      </c>
      <c r="C3" s="121" t="s">
        <v>42</v>
      </c>
      <c r="D3" s="122" t="s">
        <v>5</v>
      </c>
      <c r="E3" s="123" t="s">
        <v>6</v>
      </c>
      <c r="F3" s="124"/>
      <c r="G3" s="124"/>
      <c r="H3" s="125"/>
      <c r="I3" s="123" t="s">
        <v>7</v>
      </c>
      <c r="J3" s="124"/>
      <c r="K3" s="124"/>
      <c r="L3" s="125"/>
    </row>
    <row r="4" spans="1:12" ht="45.75" thickBot="1">
      <c r="A4" s="12"/>
      <c r="B4" s="126"/>
      <c r="C4" s="127"/>
      <c r="D4" s="128" t="s">
        <v>43</v>
      </c>
      <c r="E4" s="129" t="s">
        <v>44</v>
      </c>
      <c r="F4" s="130" t="s">
        <v>45</v>
      </c>
      <c r="G4" s="130" t="s">
        <v>46</v>
      </c>
      <c r="H4" s="131" t="s">
        <v>47</v>
      </c>
      <c r="I4" s="129" t="s">
        <v>44</v>
      </c>
      <c r="J4" s="130" t="s">
        <v>48</v>
      </c>
      <c r="K4" s="130" t="s">
        <v>46</v>
      </c>
      <c r="L4" s="131" t="s">
        <v>47</v>
      </c>
    </row>
    <row r="5" spans="1:15" ht="20.25" customHeight="1">
      <c r="A5" s="31" t="s">
        <v>26</v>
      </c>
      <c r="B5" s="36">
        <f>'[1]Récap. '!F5</f>
        <v>628415</v>
      </c>
      <c r="C5" s="132">
        <f>'[1]Récap. '!G5/60</f>
        <v>1526</v>
      </c>
      <c r="D5" s="133">
        <f>'[1]Récap. '!H5/1000</f>
        <v>3.5459080000000007</v>
      </c>
      <c r="E5" s="134">
        <f>'[1]Récap. '!L5/1000</f>
        <v>125.660275</v>
      </c>
      <c r="F5" s="42">
        <f>'[1]Récap. '!N5/1000</f>
        <v>13.581291000000004</v>
      </c>
      <c r="G5" s="42">
        <f aca="true" t="shared" si="0" ref="G5:G16">E5-F5</f>
        <v>112.07898399999999</v>
      </c>
      <c r="H5" s="40">
        <f>G5/E5*100</f>
        <v>89.19205691695326</v>
      </c>
      <c r="I5" s="134">
        <f>'[1]Récap. '!V5/1000</f>
        <v>1.5559386400000006</v>
      </c>
      <c r="J5" s="42">
        <f>'[1]Récap. '!X5/1000</f>
        <v>0.21340092000000005</v>
      </c>
      <c r="K5" s="42">
        <f aca="true" t="shared" si="1" ref="K5:K16">I5-J5</f>
        <v>1.3425377200000006</v>
      </c>
      <c r="L5" s="40">
        <f>K5/I5*100</f>
        <v>86.2847470643187</v>
      </c>
      <c r="N5" s="135"/>
      <c r="O5" s="4"/>
    </row>
    <row r="6" spans="1:15" ht="20.25" customHeight="1">
      <c r="A6" s="48" t="s">
        <v>27</v>
      </c>
      <c r="B6" s="52">
        <f>'[2]Récap. '!F6</f>
        <v>322365</v>
      </c>
      <c r="C6" s="136">
        <f>'[2]Récap. '!G6/60</f>
        <v>0</v>
      </c>
      <c r="D6" s="137">
        <f>'[2]Récap. '!H6/1000</f>
        <v>1.9496850000000003</v>
      </c>
      <c r="E6" s="138">
        <f>'[2]Récap. '!L6/1000</f>
        <v>115.35196</v>
      </c>
      <c r="F6" s="57">
        <f>'[2]Récap. '!N6/1000</f>
        <v>10.51782</v>
      </c>
      <c r="G6" s="71">
        <f t="shared" si="0"/>
        <v>104.83414</v>
      </c>
      <c r="H6" s="55">
        <f aca="true" t="shared" si="2" ref="H6:H16">G6/E6*100</f>
        <v>90.88197547748646</v>
      </c>
      <c r="I6" s="138">
        <f>'[2]Récap. '!V6/1000</f>
        <v>1.4924957699999999</v>
      </c>
      <c r="J6" s="57">
        <f>'[2]Récap. '!X6/1000</f>
        <v>0.16814862000000005</v>
      </c>
      <c r="K6" s="57">
        <f t="shared" si="1"/>
        <v>1.32434715</v>
      </c>
      <c r="L6" s="55">
        <f aca="true" t="shared" si="3" ref="L6:L16">K6/I6*100</f>
        <v>88.73372887348285</v>
      </c>
      <c r="N6" s="135"/>
      <c r="O6" s="4"/>
    </row>
    <row r="7" spans="1:15" ht="20.25" customHeight="1">
      <c r="A7" s="48" t="s">
        <v>28</v>
      </c>
      <c r="B7" s="52">
        <f>'[3]Récap. '!F7</f>
        <v>285848</v>
      </c>
      <c r="C7" s="136">
        <f>'[3]Récap. '!G7/60</f>
        <v>0</v>
      </c>
      <c r="D7" s="137">
        <f>'[3]Récap. '!H7/1000</f>
        <v>2.2975265</v>
      </c>
      <c r="E7" s="138">
        <f>'[3]Récap. '!L7/1000</f>
        <v>124.53419700000002</v>
      </c>
      <c r="F7" s="57">
        <f>'[3]Récap. '!N7/1000</f>
        <v>10.005892999999999</v>
      </c>
      <c r="G7" s="57">
        <f t="shared" si="0"/>
        <v>114.52830400000002</v>
      </c>
      <c r="H7" s="55">
        <f t="shared" si="2"/>
        <v>91.96534506903353</v>
      </c>
      <c r="I7" s="138">
        <f>'[3]Récap. '!V7/1000</f>
        <v>1.6292734800000004</v>
      </c>
      <c r="J7" s="57">
        <f>'[3]Récap. '!X7/1000</f>
        <v>0.14359661</v>
      </c>
      <c r="K7" s="57">
        <f t="shared" si="1"/>
        <v>1.4856768700000003</v>
      </c>
      <c r="L7" s="55">
        <f t="shared" si="3"/>
        <v>91.18646367459439</v>
      </c>
      <c r="N7" s="135"/>
      <c r="O7" s="4"/>
    </row>
    <row r="8" spans="1:15" ht="20.25" customHeight="1">
      <c r="A8" s="48" t="s">
        <v>29</v>
      </c>
      <c r="B8" s="52"/>
      <c r="C8" s="136"/>
      <c r="D8" s="137"/>
      <c r="E8" s="138"/>
      <c r="F8" s="57"/>
      <c r="G8" s="57">
        <f t="shared" si="0"/>
        <v>0</v>
      </c>
      <c r="H8" s="55" t="e">
        <f t="shared" si="2"/>
        <v>#DIV/0!</v>
      </c>
      <c r="I8" s="138"/>
      <c r="J8" s="57"/>
      <c r="K8" s="57">
        <f t="shared" si="1"/>
        <v>0</v>
      </c>
      <c r="L8" s="55" t="e">
        <f t="shared" si="3"/>
        <v>#DIV/0!</v>
      </c>
      <c r="N8" s="139"/>
      <c r="O8" s="4"/>
    </row>
    <row r="9" spans="1:15" ht="20.25" customHeight="1">
      <c r="A9" s="48" t="s">
        <v>30</v>
      </c>
      <c r="B9" s="52"/>
      <c r="C9" s="136"/>
      <c r="D9" s="137"/>
      <c r="E9" s="138"/>
      <c r="F9" s="57"/>
      <c r="G9" s="57">
        <f t="shared" si="0"/>
        <v>0</v>
      </c>
      <c r="H9" s="55" t="e">
        <f t="shared" si="2"/>
        <v>#DIV/0!</v>
      </c>
      <c r="I9" s="138"/>
      <c r="J9" s="57"/>
      <c r="K9" s="57">
        <f t="shared" si="1"/>
        <v>0</v>
      </c>
      <c r="L9" s="55" t="e">
        <f t="shared" si="3"/>
        <v>#DIV/0!</v>
      </c>
      <c r="N9" s="135"/>
      <c r="O9" s="4"/>
    </row>
    <row r="10" spans="1:15" ht="20.25" customHeight="1">
      <c r="A10" s="48" t="s">
        <v>31</v>
      </c>
      <c r="B10" s="52"/>
      <c r="C10" s="136"/>
      <c r="D10" s="137"/>
      <c r="E10" s="138"/>
      <c r="F10" s="57"/>
      <c r="G10" s="57">
        <f t="shared" si="0"/>
        <v>0</v>
      </c>
      <c r="H10" s="55" t="e">
        <f t="shared" si="2"/>
        <v>#DIV/0!</v>
      </c>
      <c r="I10" s="138"/>
      <c r="J10" s="57"/>
      <c r="K10" s="57">
        <f t="shared" si="1"/>
        <v>0</v>
      </c>
      <c r="L10" s="55" t="e">
        <f t="shared" si="3"/>
        <v>#DIV/0!</v>
      </c>
      <c r="N10" s="135"/>
      <c r="O10" s="4"/>
    </row>
    <row r="11" spans="1:15" ht="20.25" customHeight="1">
      <c r="A11" s="48" t="s">
        <v>32</v>
      </c>
      <c r="B11" s="52"/>
      <c r="C11" s="136"/>
      <c r="D11" s="137"/>
      <c r="E11" s="138"/>
      <c r="F11" s="57"/>
      <c r="G11" s="57">
        <f t="shared" si="0"/>
        <v>0</v>
      </c>
      <c r="H11" s="55" t="e">
        <f t="shared" si="2"/>
        <v>#DIV/0!</v>
      </c>
      <c r="I11" s="138"/>
      <c r="J11" s="57"/>
      <c r="K11" s="57">
        <f t="shared" si="1"/>
        <v>0</v>
      </c>
      <c r="L11" s="55" t="e">
        <f t="shared" si="3"/>
        <v>#DIV/0!</v>
      </c>
      <c r="N11" s="140"/>
      <c r="O11" s="4"/>
    </row>
    <row r="12" spans="1:15" ht="20.25" customHeight="1">
      <c r="A12" s="48" t="s">
        <v>33</v>
      </c>
      <c r="B12" s="52"/>
      <c r="C12" s="136"/>
      <c r="D12" s="137"/>
      <c r="E12" s="138"/>
      <c r="F12" s="57"/>
      <c r="G12" s="57">
        <f t="shared" si="0"/>
        <v>0</v>
      </c>
      <c r="H12" s="55" t="e">
        <f t="shared" si="2"/>
        <v>#DIV/0!</v>
      </c>
      <c r="I12" s="138"/>
      <c r="J12" s="57"/>
      <c r="K12" s="57">
        <f t="shared" si="1"/>
        <v>0</v>
      </c>
      <c r="L12" s="55" t="e">
        <f t="shared" si="3"/>
        <v>#DIV/0!</v>
      </c>
      <c r="N12" s="135"/>
      <c r="O12" s="4"/>
    </row>
    <row r="13" spans="1:15" ht="20.25" customHeight="1">
      <c r="A13" s="48" t="s">
        <v>34</v>
      </c>
      <c r="B13" s="52"/>
      <c r="C13" s="136"/>
      <c r="D13" s="137"/>
      <c r="E13" s="138"/>
      <c r="F13" s="57"/>
      <c r="G13" s="57">
        <f t="shared" si="0"/>
        <v>0</v>
      </c>
      <c r="H13" s="55" t="e">
        <f t="shared" si="2"/>
        <v>#DIV/0!</v>
      </c>
      <c r="I13" s="138"/>
      <c r="J13" s="57"/>
      <c r="K13" s="57">
        <f t="shared" si="1"/>
        <v>0</v>
      </c>
      <c r="L13" s="55" t="e">
        <f t="shared" si="3"/>
        <v>#DIV/0!</v>
      </c>
      <c r="N13" s="135"/>
      <c r="O13" s="4"/>
    </row>
    <row r="14" spans="1:15" ht="20.25" customHeight="1">
      <c r="A14" s="48" t="s">
        <v>35</v>
      </c>
      <c r="B14" s="52"/>
      <c r="C14" s="136"/>
      <c r="D14" s="137"/>
      <c r="E14" s="138"/>
      <c r="F14" s="57"/>
      <c r="G14" s="57">
        <f t="shared" si="0"/>
        <v>0</v>
      </c>
      <c r="H14" s="55" t="e">
        <f t="shared" si="2"/>
        <v>#DIV/0!</v>
      </c>
      <c r="I14" s="138"/>
      <c r="J14" s="57"/>
      <c r="K14" s="57">
        <f t="shared" si="1"/>
        <v>0</v>
      </c>
      <c r="L14" s="55" t="e">
        <f t="shared" si="3"/>
        <v>#DIV/0!</v>
      </c>
      <c r="N14" s="135"/>
      <c r="O14" s="4"/>
    </row>
    <row r="15" spans="1:15" ht="20.25" customHeight="1">
      <c r="A15" s="48" t="s">
        <v>36</v>
      </c>
      <c r="B15" s="52"/>
      <c r="C15" s="136"/>
      <c r="D15" s="137"/>
      <c r="E15" s="138"/>
      <c r="F15" s="57"/>
      <c r="G15" s="57">
        <f t="shared" si="0"/>
        <v>0</v>
      </c>
      <c r="H15" s="55" t="e">
        <f t="shared" si="2"/>
        <v>#DIV/0!</v>
      </c>
      <c r="I15" s="138"/>
      <c r="J15" s="57"/>
      <c r="K15" s="57">
        <f t="shared" si="1"/>
        <v>0</v>
      </c>
      <c r="L15" s="55" t="e">
        <f t="shared" si="3"/>
        <v>#DIV/0!</v>
      </c>
      <c r="N15" s="135"/>
      <c r="O15" s="4"/>
    </row>
    <row r="16" spans="1:15" ht="20.25" customHeight="1" thickBot="1">
      <c r="A16" s="61" t="s">
        <v>37</v>
      </c>
      <c r="B16" s="52"/>
      <c r="C16" s="136"/>
      <c r="D16" s="137"/>
      <c r="E16" s="138"/>
      <c r="F16" s="57"/>
      <c r="G16" s="57">
        <f t="shared" si="0"/>
        <v>0</v>
      </c>
      <c r="H16" s="141" t="e">
        <f t="shared" si="2"/>
        <v>#DIV/0!</v>
      </c>
      <c r="I16" s="138"/>
      <c r="J16" s="57"/>
      <c r="K16" s="57">
        <f t="shared" si="1"/>
        <v>0</v>
      </c>
      <c r="L16" s="69" t="e">
        <f t="shared" si="3"/>
        <v>#DIV/0!</v>
      </c>
      <c r="N16" s="135"/>
      <c r="O16" s="4"/>
    </row>
    <row r="17" spans="1:12" ht="22.5" customHeight="1" thickBot="1">
      <c r="A17" s="75" t="s">
        <v>38</v>
      </c>
      <c r="B17" s="77">
        <f aca="true" t="shared" si="4" ref="B17:G17">SUM(B5:B16)</f>
        <v>1236628</v>
      </c>
      <c r="C17" s="142">
        <f>SUM(C5:C16)</f>
        <v>1526</v>
      </c>
      <c r="D17" s="143">
        <f t="shared" si="4"/>
        <v>7.793119500000001</v>
      </c>
      <c r="E17" s="88">
        <f t="shared" si="4"/>
        <v>365.54643200000004</v>
      </c>
      <c r="F17" s="85">
        <f t="shared" si="4"/>
        <v>34.105004</v>
      </c>
      <c r="G17" s="85">
        <f t="shared" si="4"/>
        <v>331.441428</v>
      </c>
      <c r="H17" s="144"/>
      <c r="I17" s="88">
        <f>SUM(I5:I16)</f>
        <v>4.677707890000001</v>
      </c>
      <c r="J17" s="85">
        <f>SUM(J5:J16)</f>
        <v>0.5251461500000001</v>
      </c>
      <c r="K17" s="85">
        <f>SUM(K5:K16)</f>
        <v>4.152561740000001</v>
      </c>
      <c r="L17" s="145"/>
    </row>
    <row r="18" spans="1:12" ht="22.5" customHeight="1" thickBot="1">
      <c r="A18" s="92" t="s">
        <v>49</v>
      </c>
      <c r="B18" s="94">
        <f>AVERAGE(B5:B16)</f>
        <v>412209.3333333333</v>
      </c>
      <c r="C18" s="146">
        <f>C5</f>
        <v>1526</v>
      </c>
      <c r="D18" s="147">
        <f aca="true" t="shared" si="5" ref="D18:J18">AVERAGE(D5:D16)</f>
        <v>2.5977065000000006</v>
      </c>
      <c r="E18" s="105">
        <f t="shared" si="5"/>
        <v>121.84881066666668</v>
      </c>
      <c r="F18" s="102">
        <f t="shared" si="5"/>
        <v>11.368334666666668</v>
      </c>
      <c r="G18" s="102">
        <f>AVERAGE(G5:G7)</f>
        <v>110.480476</v>
      </c>
      <c r="H18" s="148">
        <f>AVERAGE(H5:H7)</f>
        <v>90.6797924878244</v>
      </c>
      <c r="I18" s="105">
        <f t="shared" si="5"/>
        <v>1.5592359633333335</v>
      </c>
      <c r="J18" s="102">
        <f t="shared" si="5"/>
        <v>0.1750487166666667</v>
      </c>
      <c r="K18" s="102">
        <f>AVERAGE(K5:K7)</f>
        <v>1.3841872466666671</v>
      </c>
      <c r="L18" s="148">
        <f>AVERAGE(L5:L7)</f>
        <v>88.73497987079865</v>
      </c>
    </row>
    <row r="19" spans="1:12" ht="22.5" customHeight="1" thickBot="1">
      <c r="A19" s="149"/>
      <c r="B19" s="150"/>
      <c r="C19" s="151"/>
      <c r="D19" s="101"/>
      <c r="E19" s="101"/>
      <c r="F19" s="101"/>
      <c r="G19" s="152"/>
      <c r="H19" s="152"/>
      <c r="I19" s="101"/>
      <c r="J19" s="101"/>
      <c r="K19" s="152"/>
      <c r="L19" s="152"/>
    </row>
    <row r="20" spans="1:12" ht="35.25" customHeight="1" thickBot="1">
      <c r="A20" s="153"/>
      <c r="B20" s="151"/>
      <c r="C20" s="154"/>
      <c r="D20" s="155" t="s">
        <v>50</v>
      </c>
      <c r="E20" s="156" t="s">
        <v>51</v>
      </c>
      <c r="F20" s="157" t="s">
        <v>52</v>
      </c>
      <c r="G20" s="158"/>
      <c r="H20" s="159"/>
      <c r="I20" s="156" t="s">
        <v>53</v>
      </c>
      <c r="J20" s="157" t="s">
        <v>54</v>
      </c>
      <c r="K20" s="158"/>
      <c r="L20" s="160"/>
    </row>
    <row r="21" spans="1:12" ht="22.5" customHeight="1" thickBot="1">
      <c r="A21" s="161" t="s">
        <v>55</v>
      </c>
      <c r="B21" s="162"/>
      <c r="C21" s="163"/>
      <c r="D21" s="164">
        <f>'[3]Récap. '!J18</f>
        <v>6.576089770198803</v>
      </c>
      <c r="E21" s="165">
        <f>'[3]Récap. '!R18</f>
        <v>331.1533070146226</v>
      </c>
      <c r="F21" s="166">
        <f>'[3]Récap. '!S18</f>
        <v>29.747758150881406</v>
      </c>
      <c r="G21" s="167"/>
      <c r="H21" s="163"/>
      <c r="I21" s="168">
        <f>'[3]Récap. '!AB18</f>
        <v>4.268531571673041</v>
      </c>
      <c r="J21" s="169">
        <f>'[3]Récap. '!AC18</f>
        <v>0.4545161419709416</v>
      </c>
      <c r="K21" s="167"/>
      <c r="L21" s="167"/>
    </row>
    <row r="22" spans="1:12" ht="22.5" customHeight="1">
      <c r="A22" s="149"/>
      <c r="B22" s="115"/>
      <c r="C22" s="115"/>
      <c r="H22" s="115"/>
      <c r="L22" s="115"/>
    </row>
    <row r="23" ht="15">
      <c r="C23" s="139"/>
    </row>
  </sheetData>
  <mergeCells count="5">
    <mergeCell ref="A3:A4"/>
    <mergeCell ref="B3:B4"/>
    <mergeCell ref="C3:C4"/>
    <mergeCell ref="E3:H3"/>
    <mergeCell ref="I3:L3"/>
  </mergeCells>
  <printOptions/>
  <pageMargins left="0.15748031496062992" right="0.15748031496062992" top="0.71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T43" sqref="T43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70" t="s">
        <v>56</v>
      </c>
      <c r="B1" s="171"/>
      <c r="C1" s="172" t="s">
        <v>57</v>
      </c>
      <c r="D1" s="173"/>
      <c r="E1" s="173"/>
      <c r="F1" s="174"/>
      <c r="G1" s="175" t="s">
        <v>58</v>
      </c>
      <c r="H1" s="176" t="s">
        <v>59</v>
      </c>
      <c r="I1" s="177"/>
      <c r="J1" s="178" t="s">
        <v>60</v>
      </c>
      <c r="K1" s="178"/>
      <c r="L1" s="179"/>
      <c r="M1" s="172" t="s">
        <v>61</v>
      </c>
      <c r="N1" s="174"/>
      <c r="O1" s="178" t="s">
        <v>62</v>
      </c>
      <c r="P1" s="178"/>
      <c r="Q1" s="178"/>
      <c r="R1" s="172" t="s">
        <v>63</v>
      </c>
      <c r="S1" s="174"/>
      <c r="T1" s="180" t="s">
        <v>64</v>
      </c>
      <c r="U1" s="178" t="s">
        <v>65</v>
      </c>
      <c r="V1" s="178"/>
      <c r="W1" s="178" t="s">
        <v>66</v>
      </c>
      <c r="X1" s="178"/>
      <c r="Y1" s="178"/>
      <c r="Z1" s="172" t="s">
        <v>67</v>
      </c>
      <c r="AA1" s="174"/>
      <c r="AB1" s="172" t="s">
        <v>68</v>
      </c>
      <c r="AC1" s="174"/>
      <c r="AD1" s="170" t="s">
        <v>69</v>
      </c>
      <c r="AE1" s="181"/>
      <c r="AF1" s="171"/>
    </row>
    <row r="2" spans="1:32" ht="39" thickBot="1">
      <c r="A2" s="182" t="s">
        <v>70</v>
      </c>
      <c r="B2" s="183"/>
      <c r="C2" s="184" t="s">
        <v>71</v>
      </c>
      <c r="D2" s="185" t="s">
        <v>9</v>
      </c>
      <c r="E2" s="186" t="s">
        <v>72</v>
      </c>
      <c r="F2" s="187" t="s">
        <v>73</v>
      </c>
      <c r="G2" s="188"/>
      <c r="H2" s="189" t="s">
        <v>74</v>
      </c>
      <c r="I2" s="190" t="s">
        <v>75</v>
      </c>
      <c r="J2" s="191" t="s">
        <v>76</v>
      </c>
      <c r="K2" s="185" t="s">
        <v>77</v>
      </c>
      <c r="L2" s="192" t="s">
        <v>75</v>
      </c>
      <c r="M2" s="191" t="s">
        <v>76</v>
      </c>
      <c r="N2" s="192" t="s">
        <v>75</v>
      </c>
      <c r="O2" s="191" t="s">
        <v>76</v>
      </c>
      <c r="P2" s="185" t="s">
        <v>77</v>
      </c>
      <c r="Q2" s="192" t="s">
        <v>75</v>
      </c>
      <c r="R2" s="193" t="s">
        <v>76</v>
      </c>
      <c r="S2" s="192" t="s">
        <v>75</v>
      </c>
      <c r="T2" s="191" t="s">
        <v>76</v>
      </c>
      <c r="U2" s="191" t="s">
        <v>76</v>
      </c>
      <c r="V2" s="192" t="s">
        <v>75</v>
      </c>
      <c r="W2" s="191" t="s">
        <v>76</v>
      </c>
      <c r="X2" s="185" t="s">
        <v>77</v>
      </c>
      <c r="Y2" s="192" t="s">
        <v>75</v>
      </c>
      <c r="Z2" s="191" t="s">
        <v>76</v>
      </c>
      <c r="AA2" s="192" t="s">
        <v>75</v>
      </c>
      <c r="AB2" s="194" t="s">
        <v>76</v>
      </c>
      <c r="AC2" s="195" t="s">
        <v>75</v>
      </c>
      <c r="AD2" s="196" t="s">
        <v>78</v>
      </c>
      <c r="AE2" s="184" t="s">
        <v>70</v>
      </c>
      <c r="AF2" s="187" t="s">
        <v>79</v>
      </c>
    </row>
    <row r="3" spans="1:32" ht="13.5">
      <c r="A3" s="197">
        <v>1</v>
      </c>
      <c r="B3" s="198" t="s">
        <v>80</v>
      </c>
      <c r="C3" s="199">
        <f>'[3]03.2012.1 Rap.'!C3</f>
        <v>8576</v>
      </c>
      <c r="D3" s="200"/>
      <c r="E3" s="201">
        <f>C3+D3</f>
        <v>8576</v>
      </c>
      <c r="F3" s="202">
        <f>'[3]03.2012.1 Rap.'!D3</f>
        <v>1354</v>
      </c>
      <c r="G3" s="203"/>
      <c r="H3" s="204"/>
      <c r="I3" s="205">
        <f>'[3]03.2012.1 Rap.'!I3</f>
        <v>7</v>
      </c>
      <c r="J3" s="206">
        <f>'[3]03.2012.2 Rap.'!C3</f>
        <v>5.33</v>
      </c>
      <c r="K3" s="207">
        <f>'[3]03.2012.2 Rap.'!D3</f>
        <v>1.86</v>
      </c>
      <c r="L3" s="208">
        <f>'[3]03.2012.2 Rap.'!G3</f>
        <v>0.52</v>
      </c>
      <c r="M3" s="209"/>
      <c r="N3" s="210"/>
      <c r="O3" s="199">
        <f>'[3]03.2012.3 Rap.'!C3</f>
        <v>350</v>
      </c>
      <c r="P3" s="200">
        <f>'[3]03.2012.3 Rap.'!D3</f>
        <v>172</v>
      </c>
      <c r="Q3" s="211">
        <f>'[3]03.2012.3 Rap.'!G3</f>
        <v>34</v>
      </c>
      <c r="R3" s="212"/>
      <c r="S3" s="213"/>
      <c r="T3" s="214"/>
      <c r="U3" s="215"/>
      <c r="V3" s="216"/>
      <c r="W3" s="212"/>
      <c r="X3" s="217"/>
      <c r="Y3" s="218"/>
      <c r="Z3" s="219"/>
      <c r="AA3" s="220"/>
      <c r="AB3" s="221"/>
      <c r="AC3" s="222"/>
      <c r="AD3" s="223" t="s">
        <v>81</v>
      </c>
      <c r="AE3" s="197">
        <v>1</v>
      </c>
      <c r="AF3" s="198" t="s">
        <v>80</v>
      </c>
    </row>
    <row r="4" spans="1:32" ht="13.5">
      <c r="A4" s="224">
        <v>2</v>
      </c>
      <c r="B4" s="225" t="s">
        <v>82</v>
      </c>
      <c r="C4" s="226">
        <f>'[3]03.2012.1 Rap.'!C4</f>
        <v>8933</v>
      </c>
      <c r="D4" s="227"/>
      <c r="E4" s="228">
        <f aca="true" t="shared" si="0" ref="E4:E33">C4+D4</f>
        <v>8933</v>
      </c>
      <c r="F4" s="229"/>
      <c r="G4" s="230"/>
      <c r="H4" s="231"/>
      <c r="I4" s="232">
        <f>'[3]03.2012.1 Rap.'!I4</f>
        <v>7</v>
      </c>
      <c r="J4" s="233">
        <f>'[3]03.2012.2 Rap.'!C4</f>
        <v>5.5</v>
      </c>
      <c r="K4" s="234">
        <f>'[3]03.2012.2 Rap.'!D4</f>
        <v>2</v>
      </c>
      <c r="L4" s="235">
        <f>'[3]03.2012.2 Rap.'!G4</f>
        <v>0.5</v>
      </c>
      <c r="M4" s="236"/>
      <c r="N4" s="237"/>
      <c r="O4" s="226">
        <f>'[3]03.2012.3 Rap.'!C4</f>
        <v>450</v>
      </c>
      <c r="P4" s="227">
        <f>'[3]03.2012.3 Rap.'!D4</f>
        <v>200</v>
      </c>
      <c r="Q4" s="238">
        <f>'[3]03.2012.3 Rap.'!G4</f>
        <v>30</v>
      </c>
      <c r="R4" s="239"/>
      <c r="S4" s="240"/>
      <c r="T4" s="241"/>
      <c r="U4" s="242"/>
      <c r="V4" s="243"/>
      <c r="W4" s="239"/>
      <c r="X4" s="244"/>
      <c r="Y4" s="238"/>
      <c r="Z4" s="245"/>
      <c r="AA4" s="246"/>
      <c r="AB4" s="247"/>
      <c r="AC4" s="248"/>
      <c r="AD4" s="223" t="s">
        <v>83</v>
      </c>
      <c r="AE4" s="224">
        <v>2</v>
      </c>
      <c r="AF4" s="225" t="s">
        <v>82</v>
      </c>
    </row>
    <row r="5" spans="1:32" ht="13.5">
      <c r="A5" s="224">
        <v>3</v>
      </c>
      <c r="B5" s="225" t="s">
        <v>84</v>
      </c>
      <c r="C5" s="226">
        <f>'[3]03.2012.1 Rap.'!C5</f>
        <v>8810</v>
      </c>
      <c r="D5" s="227"/>
      <c r="E5" s="228">
        <f t="shared" si="0"/>
        <v>8810</v>
      </c>
      <c r="F5" s="229"/>
      <c r="G5" s="230"/>
      <c r="H5" s="231"/>
      <c r="I5" s="232">
        <f>'[3]03.2012.1 Rap.'!I5</f>
        <v>6</v>
      </c>
      <c r="J5" s="233">
        <f>'[3]03.2012.2 Rap.'!C5</f>
        <v>5.5</v>
      </c>
      <c r="K5" s="234">
        <f>'[3]03.2012.2 Rap.'!D5</f>
        <v>2</v>
      </c>
      <c r="L5" s="235">
        <f>'[3]03.2012.2 Rap.'!G5</f>
        <v>0.5</v>
      </c>
      <c r="M5" s="236"/>
      <c r="N5" s="237"/>
      <c r="O5" s="226">
        <f>'[3]03.2012.3 Rap.'!C5</f>
        <v>450</v>
      </c>
      <c r="P5" s="227">
        <f>'[3]03.2012.3 Rap.'!D5</f>
        <v>200</v>
      </c>
      <c r="Q5" s="238">
        <f>'[3]03.2012.3 Rap.'!G5</f>
        <v>30</v>
      </c>
      <c r="R5" s="239"/>
      <c r="S5" s="240"/>
      <c r="T5" s="241"/>
      <c r="U5" s="242"/>
      <c r="V5" s="243"/>
      <c r="W5" s="239"/>
      <c r="X5" s="244"/>
      <c r="Y5" s="238"/>
      <c r="Z5" s="245"/>
      <c r="AA5" s="246"/>
      <c r="AB5" s="249"/>
      <c r="AC5" s="248"/>
      <c r="AD5" s="223" t="s">
        <v>81</v>
      </c>
      <c r="AE5" s="224">
        <v>3</v>
      </c>
      <c r="AF5" s="225" t="s">
        <v>84</v>
      </c>
    </row>
    <row r="6" spans="1:32" ht="15">
      <c r="A6" s="224">
        <v>4</v>
      </c>
      <c r="B6" s="225" t="s">
        <v>85</v>
      </c>
      <c r="C6" s="226">
        <f>'[3]03.2012.1 Rap.'!C6</f>
        <v>9455</v>
      </c>
      <c r="D6" s="227"/>
      <c r="E6" s="228">
        <f t="shared" si="0"/>
        <v>9455</v>
      </c>
      <c r="F6" s="229"/>
      <c r="G6" s="230"/>
      <c r="H6" s="231"/>
      <c r="I6" s="232">
        <f>'[3]03.2012.1 Rap.'!I6</f>
        <v>4.5</v>
      </c>
      <c r="J6" s="233">
        <f>'[3]03.2012.2 Rap.'!C6</f>
        <v>6.41</v>
      </c>
      <c r="K6" s="234">
        <f>'[3]03.2012.2 Rap.'!D6</f>
        <v>2.68</v>
      </c>
      <c r="L6" s="235">
        <f>'[3]03.2012.2 Rap.'!G6</f>
        <v>0.51</v>
      </c>
      <c r="M6" s="236"/>
      <c r="N6" s="237"/>
      <c r="O6" s="226">
        <f>'[3]03.2012.3 Rap.'!C6</f>
        <v>478</v>
      </c>
      <c r="P6" s="227">
        <f>'[3]03.2012.3 Rap.'!D6</f>
        <v>210</v>
      </c>
      <c r="Q6" s="238">
        <f>'[3]03.2012.3 Rap.'!G6</f>
        <v>28</v>
      </c>
      <c r="R6" s="239"/>
      <c r="S6" s="240"/>
      <c r="T6" s="241"/>
      <c r="U6" s="242"/>
      <c r="V6" s="243"/>
      <c r="W6" s="239"/>
      <c r="X6" s="244"/>
      <c r="Y6" s="238"/>
      <c r="Z6" s="245"/>
      <c r="AA6" s="246"/>
      <c r="AB6" s="247"/>
      <c r="AC6" s="248"/>
      <c r="AD6" s="223"/>
      <c r="AE6" s="224">
        <v>4</v>
      </c>
      <c r="AF6" s="225" t="s">
        <v>85</v>
      </c>
    </row>
    <row r="7" spans="1:32" ht="13.5">
      <c r="A7" s="224">
        <v>5</v>
      </c>
      <c r="B7" s="225" t="s">
        <v>86</v>
      </c>
      <c r="C7" s="226">
        <f>'[3]03.2012.1 Rap.'!C7</f>
        <v>9344</v>
      </c>
      <c r="D7" s="227"/>
      <c r="E7" s="228">
        <f t="shared" si="0"/>
        <v>9344</v>
      </c>
      <c r="F7" s="229"/>
      <c r="G7" s="230"/>
      <c r="H7" s="231"/>
      <c r="I7" s="232">
        <f>'[3]03.2012.1 Rap.'!I7</f>
        <v>7</v>
      </c>
      <c r="J7" s="233">
        <f>'[3]03.2012.2 Rap.'!C7</f>
        <v>5.73</v>
      </c>
      <c r="K7" s="234">
        <f>'[3]03.2012.2 Rap.'!D7</f>
        <v>2.72</v>
      </c>
      <c r="L7" s="235">
        <f>'[3]03.2012.2 Rap.'!G7</f>
        <v>0.56</v>
      </c>
      <c r="M7" s="236"/>
      <c r="N7" s="237"/>
      <c r="O7" s="226">
        <f>'[3]03.2012.3 Rap.'!C7</f>
        <v>464</v>
      </c>
      <c r="P7" s="227">
        <f>'[3]03.2012.3 Rap.'!D7</f>
        <v>221</v>
      </c>
      <c r="Q7" s="238">
        <f>'[3]03.2012.3 Rap.'!G7</f>
        <v>31</v>
      </c>
      <c r="R7" s="239"/>
      <c r="S7" s="240"/>
      <c r="T7" s="241"/>
      <c r="U7" s="242"/>
      <c r="V7" s="243"/>
      <c r="W7" s="239"/>
      <c r="X7" s="244"/>
      <c r="Y7" s="238"/>
      <c r="Z7" s="245">
        <v>7.86</v>
      </c>
      <c r="AA7" s="246">
        <v>7.68</v>
      </c>
      <c r="AB7" s="250">
        <v>1192</v>
      </c>
      <c r="AC7" s="248">
        <v>1072</v>
      </c>
      <c r="AD7" s="223" t="s">
        <v>87</v>
      </c>
      <c r="AE7" s="224">
        <v>5</v>
      </c>
      <c r="AF7" s="225" t="s">
        <v>86</v>
      </c>
    </row>
    <row r="8" spans="1:32" ht="13.5">
      <c r="A8" s="224">
        <v>6</v>
      </c>
      <c r="B8" s="225" t="s">
        <v>88</v>
      </c>
      <c r="C8" s="226">
        <f>'[3]03.2012.1 Rap.'!C8</f>
        <v>9215</v>
      </c>
      <c r="D8" s="227"/>
      <c r="E8" s="228">
        <f t="shared" si="0"/>
        <v>9215</v>
      </c>
      <c r="F8" s="229">
        <f>'[3]03.2012.1 Rap.'!D8</f>
        <v>314</v>
      </c>
      <c r="G8" s="230"/>
      <c r="H8" s="231"/>
      <c r="I8" s="232">
        <f>'[3]03.2012.1 Rap.'!I8</f>
        <v>9</v>
      </c>
      <c r="J8" s="233">
        <f>'[3]03.2012.2 Rap.'!C8</f>
        <v>5.5</v>
      </c>
      <c r="K8" s="234">
        <f>'[3]03.2012.2 Rap.'!D8</f>
        <v>2.5</v>
      </c>
      <c r="L8" s="235">
        <f>'[3]03.2012.2 Rap.'!G8</f>
        <v>0.5</v>
      </c>
      <c r="M8" s="236"/>
      <c r="N8" s="237"/>
      <c r="O8" s="226">
        <f>'[3]03.2012.3 Rap.'!C8</f>
        <v>400</v>
      </c>
      <c r="P8" s="227">
        <f>'[3]03.2012.3 Rap.'!D8</f>
        <v>200</v>
      </c>
      <c r="Q8" s="238">
        <f>'[3]03.2012.3 Rap.'!G8</f>
        <v>30</v>
      </c>
      <c r="R8" s="239"/>
      <c r="S8" s="240"/>
      <c r="T8" s="241"/>
      <c r="U8" s="242"/>
      <c r="V8" s="243"/>
      <c r="W8" s="239"/>
      <c r="X8" s="244"/>
      <c r="Y8" s="238"/>
      <c r="Z8" s="245"/>
      <c r="AA8" s="246"/>
      <c r="AB8" s="249"/>
      <c r="AC8" s="248"/>
      <c r="AD8" s="223" t="s">
        <v>89</v>
      </c>
      <c r="AE8" s="224">
        <v>6</v>
      </c>
      <c r="AF8" s="225" t="s">
        <v>88</v>
      </c>
    </row>
    <row r="9" spans="1:32" ht="13.5">
      <c r="A9" s="224">
        <v>7</v>
      </c>
      <c r="B9" s="225" t="s">
        <v>88</v>
      </c>
      <c r="C9" s="226">
        <f>'[3]03.2012.1 Rap.'!C9</f>
        <v>9289</v>
      </c>
      <c r="D9" s="227"/>
      <c r="E9" s="228">
        <f t="shared" si="0"/>
        <v>9289</v>
      </c>
      <c r="F9" s="229">
        <f>'[3]03.2012.1 Rap.'!D9</f>
        <v>352</v>
      </c>
      <c r="G9" s="230"/>
      <c r="H9" s="231"/>
      <c r="I9" s="232">
        <f>'[3]03.2012.1 Rap.'!I9</f>
        <v>6.5</v>
      </c>
      <c r="J9" s="233">
        <f>'[3]03.2012.2 Rap.'!C9</f>
        <v>5.24</v>
      </c>
      <c r="K9" s="234">
        <f>'[3]03.2012.2 Rap.'!D9</f>
        <v>2.36</v>
      </c>
      <c r="L9" s="235">
        <f>'[3]03.2012.2 Rap.'!G9</f>
        <v>0.49</v>
      </c>
      <c r="M9" s="236">
        <v>2.42</v>
      </c>
      <c r="N9" s="237">
        <v>0.35</v>
      </c>
      <c r="O9" s="226">
        <f>'[3]03.2012.3 Rap.'!C9</f>
        <v>374</v>
      </c>
      <c r="P9" s="227">
        <f>'[3]03.2012.3 Rap.'!D9</f>
        <v>196</v>
      </c>
      <c r="Q9" s="238">
        <f>'[3]03.2012.3 Rap.'!G9</f>
        <v>28</v>
      </c>
      <c r="R9" s="239">
        <v>35.3</v>
      </c>
      <c r="S9" s="240">
        <v>6.72</v>
      </c>
      <c r="T9" s="241">
        <v>1.7395348837209301</v>
      </c>
      <c r="U9" s="242">
        <v>22.2</v>
      </c>
      <c r="V9" s="243">
        <v>0.93</v>
      </c>
      <c r="W9" s="239">
        <v>215</v>
      </c>
      <c r="X9" s="244">
        <v>105</v>
      </c>
      <c r="Y9" s="238">
        <v>5</v>
      </c>
      <c r="Z9" s="245">
        <v>7.81</v>
      </c>
      <c r="AA9" s="246">
        <v>7.82</v>
      </c>
      <c r="AB9" s="247">
        <v>1392</v>
      </c>
      <c r="AC9" s="248">
        <v>1292</v>
      </c>
      <c r="AD9" s="223" t="s">
        <v>90</v>
      </c>
      <c r="AE9" s="224">
        <v>7</v>
      </c>
      <c r="AF9" s="225" t="s">
        <v>88</v>
      </c>
    </row>
    <row r="10" spans="1:32" ht="13.5">
      <c r="A10" s="224">
        <v>8</v>
      </c>
      <c r="B10" s="225" t="s">
        <v>80</v>
      </c>
      <c r="C10" s="226">
        <f>'[3]03.2012.1 Rap.'!C10</f>
        <v>9018</v>
      </c>
      <c r="D10" s="227"/>
      <c r="E10" s="228">
        <f t="shared" si="0"/>
        <v>9018</v>
      </c>
      <c r="F10" s="229"/>
      <c r="G10" s="230"/>
      <c r="H10" s="231"/>
      <c r="I10" s="232">
        <f>'[3]03.2012.1 Rap.'!I10</f>
        <v>5</v>
      </c>
      <c r="J10" s="233">
        <f>'[3]03.2012.2 Rap.'!C10</f>
        <v>5.33</v>
      </c>
      <c r="K10" s="234">
        <f>'[3]03.2012.2 Rap.'!D10</f>
        <v>2.45</v>
      </c>
      <c r="L10" s="235">
        <f>'[3]03.2012.2 Rap.'!G10</f>
        <v>0.46</v>
      </c>
      <c r="M10" s="236"/>
      <c r="N10" s="237"/>
      <c r="O10" s="226">
        <f>'[3]03.2012.3 Rap.'!C10</f>
        <v>374</v>
      </c>
      <c r="P10" s="227">
        <f>'[3]03.2012.3 Rap.'!D10</f>
        <v>199</v>
      </c>
      <c r="Q10" s="238">
        <f>'[3]03.2012.3 Rap.'!G10</f>
        <v>25</v>
      </c>
      <c r="R10" s="239"/>
      <c r="S10" s="240"/>
      <c r="T10" s="241"/>
      <c r="U10" s="242"/>
      <c r="V10" s="243"/>
      <c r="W10" s="239"/>
      <c r="X10" s="244"/>
      <c r="Y10" s="238"/>
      <c r="Z10" s="245"/>
      <c r="AA10" s="246"/>
      <c r="AB10" s="249"/>
      <c r="AC10" s="248"/>
      <c r="AD10" s="223" t="s">
        <v>91</v>
      </c>
      <c r="AE10" s="224">
        <v>8</v>
      </c>
      <c r="AF10" s="225" t="s">
        <v>80</v>
      </c>
    </row>
    <row r="11" spans="1:32" ht="13.5">
      <c r="A11" s="224">
        <v>9</v>
      </c>
      <c r="B11" s="225" t="s">
        <v>82</v>
      </c>
      <c r="C11" s="226">
        <f>'[3]03.2012.1 Rap.'!C11</f>
        <v>9039</v>
      </c>
      <c r="D11" s="227"/>
      <c r="E11" s="228">
        <f t="shared" si="0"/>
        <v>9039</v>
      </c>
      <c r="F11" s="229"/>
      <c r="G11" s="230"/>
      <c r="H11" s="231"/>
      <c r="I11" s="232">
        <f>'[3]03.2012.1 Rap.'!I11</f>
        <v>5.5</v>
      </c>
      <c r="J11" s="233">
        <f>'[3]03.2012.2 Rap.'!C11</f>
        <v>5.5</v>
      </c>
      <c r="K11" s="234">
        <f>'[3]03.2012.2 Rap.'!D11</f>
        <v>2.5</v>
      </c>
      <c r="L11" s="235">
        <f>'[3]03.2012.2 Rap.'!G11</f>
        <v>0.46</v>
      </c>
      <c r="M11" s="236"/>
      <c r="N11" s="237"/>
      <c r="O11" s="226">
        <f>'[3]03.2012.3 Rap.'!C11</f>
        <v>400</v>
      </c>
      <c r="P11" s="227">
        <f>'[3]03.2012.3 Rap.'!D11</f>
        <v>200</v>
      </c>
      <c r="Q11" s="238">
        <f>'[3]03.2012.3 Rap.'!G11</f>
        <v>25</v>
      </c>
      <c r="R11" s="239"/>
      <c r="S11" s="240"/>
      <c r="T11" s="241"/>
      <c r="U11" s="242"/>
      <c r="V11" s="243"/>
      <c r="W11" s="239"/>
      <c r="X11" s="244"/>
      <c r="Y11" s="238"/>
      <c r="Z11" s="245"/>
      <c r="AA11" s="246"/>
      <c r="AB11" s="247"/>
      <c r="AC11" s="248"/>
      <c r="AD11" s="223" t="s">
        <v>92</v>
      </c>
      <c r="AE11" s="224">
        <v>9</v>
      </c>
      <c r="AF11" s="225" t="s">
        <v>82</v>
      </c>
    </row>
    <row r="12" spans="1:32" ht="15">
      <c r="A12" s="224">
        <v>10</v>
      </c>
      <c r="B12" s="225" t="s">
        <v>84</v>
      </c>
      <c r="C12" s="226">
        <f>'[3]03.2012.1 Rap.'!C12</f>
        <v>8783</v>
      </c>
      <c r="D12" s="227"/>
      <c r="E12" s="228">
        <f t="shared" si="0"/>
        <v>8783</v>
      </c>
      <c r="F12" s="229"/>
      <c r="G12" s="230"/>
      <c r="H12" s="231"/>
      <c r="I12" s="232">
        <f>'[3]03.2012.1 Rap.'!I12</f>
        <v>5.5</v>
      </c>
      <c r="J12" s="233">
        <f>'[3]03.2012.2 Rap.'!C12</f>
        <v>6.5</v>
      </c>
      <c r="K12" s="234">
        <f>'[3]03.2012.2 Rap.'!D12</f>
        <v>2.5</v>
      </c>
      <c r="L12" s="235">
        <f>'[3]03.2012.2 Rap.'!G12</f>
        <v>0.46</v>
      </c>
      <c r="M12" s="236"/>
      <c r="N12" s="237"/>
      <c r="O12" s="226">
        <f>'[3]03.2012.3 Rap.'!C12</f>
        <v>420</v>
      </c>
      <c r="P12" s="227">
        <f>'[3]03.2012.3 Rap.'!D12</f>
        <v>210</v>
      </c>
      <c r="Q12" s="238">
        <f>'[3]03.2012.3 Rap.'!G12</f>
        <v>30</v>
      </c>
      <c r="R12" s="239"/>
      <c r="S12" s="240"/>
      <c r="T12" s="241"/>
      <c r="U12" s="242"/>
      <c r="V12" s="243"/>
      <c r="W12" s="239"/>
      <c r="X12" s="244"/>
      <c r="Y12" s="238"/>
      <c r="Z12" s="245"/>
      <c r="AA12" s="246"/>
      <c r="AB12" s="249"/>
      <c r="AC12" s="248"/>
      <c r="AD12" s="223"/>
      <c r="AE12" s="224">
        <v>10</v>
      </c>
      <c r="AF12" s="225" t="s">
        <v>84</v>
      </c>
    </row>
    <row r="13" spans="1:32" ht="13.5">
      <c r="A13" s="224">
        <v>11</v>
      </c>
      <c r="B13" s="225" t="s">
        <v>85</v>
      </c>
      <c r="C13" s="226">
        <f>'[3]03.2012.1 Rap.'!C13</f>
        <v>8788</v>
      </c>
      <c r="D13" s="227"/>
      <c r="E13" s="228">
        <f t="shared" si="0"/>
        <v>8788</v>
      </c>
      <c r="F13" s="229"/>
      <c r="G13" s="230"/>
      <c r="H13" s="231"/>
      <c r="I13" s="232">
        <f>'[3]03.2012.1 Rap.'!I13</f>
        <v>6.5</v>
      </c>
      <c r="J13" s="233">
        <f>'[3]03.2012.2 Rap.'!C13</f>
        <v>6.74</v>
      </c>
      <c r="K13" s="234">
        <f>'[3]03.2012.2 Rap.'!D13</f>
        <v>2.59</v>
      </c>
      <c r="L13" s="235">
        <f>'[3]03.2012.2 Rap.'!G13</f>
        <v>0.46</v>
      </c>
      <c r="M13" s="236"/>
      <c r="N13" s="237"/>
      <c r="O13" s="226">
        <f>'[3]03.2012.3 Rap.'!C13</f>
        <v>444</v>
      </c>
      <c r="P13" s="227">
        <f>'[3]03.2012.3 Rap.'!D13</f>
        <v>223</v>
      </c>
      <c r="Q13" s="238">
        <f>'[3]03.2012.3 Rap.'!G13</f>
        <v>34</v>
      </c>
      <c r="R13" s="239"/>
      <c r="S13" s="240"/>
      <c r="T13" s="241"/>
      <c r="U13" s="242"/>
      <c r="V13" s="243"/>
      <c r="W13" s="239"/>
      <c r="X13" s="244"/>
      <c r="Y13" s="238"/>
      <c r="Z13" s="245">
        <v>7.91</v>
      </c>
      <c r="AA13" s="246">
        <v>7.58</v>
      </c>
      <c r="AB13" s="247">
        <v>1215</v>
      </c>
      <c r="AC13" s="248">
        <v>1148</v>
      </c>
      <c r="AD13" s="223" t="s">
        <v>93</v>
      </c>
      <c r="AE13" s="224">
        <v>11</v>
      </c>
      <c r="AF13" s="225" t="s">
        <v>85</v>
      </c>
    </row>
    <row r="14" spans="1:32" ht="13.5">
      <c r="A14" s="224">
        <v>12</v>
      </c>
      <c r="B14" s="225" t="s">
        <v>86</v>
      </c>
      <c r="C14" s="226">
        <f>'[3]03.2012.1 Rap.'!C14</f>
        <v>8870</v>
      </c>
      <c r="D14" s="227"/>
      <c r="E14" s="228">
        <f t="shared" si="0"/>
        <v>8870</v>
      </c>
      <c r="F14" s="229">
        <f>'[3]03.2012.1 Rap.'!D14</f>
        <v>1584</v>
      </c>
      <c r="G14" s="230"/>
      <c r="H14" s="231"/>
      <c r="I14" s="232">
        <f>'[3]03.2012.1 Rap.'!I14</f>
        <v>8</v>
      </c>
      <c r="J14" s="233">
        <f>'[3]03.2012.2 Rap.'!C14</f>
        <v>6.02</v>
      </c>
      <c r="K14" s="234">
        <f>'[3]03.2012.2 Rap.'!D14</f>
        <v>2.29</v>
      </c>
      <c r="L14" s="235">
        <f>'[3]03.2012.2 Rap.'!G14</f>
        <v>0.49</v>
      </c>
      <c r="M14" s="236">
        <v>2.54</v>
      </c>
      <c r="N14" s="237">
        <v>0.24</v>
      </c>
      <c r="O14" s="226">
        <f>'[3]03.2012.3 Rap.'!C14</f>
        <v>412</v>
      </c>
      <c r="P14" s="227">
        <f>'[3]03.2012.3 Rap.'!D14</f>
        <v>231</v>
      </c>
      <c r="Q14" s="238">
        <f>'[3]03.2012.3 Rap.'!G14</f>
        <v>37</v>
      </c>
      <c r="R14" s="239">
        <v>40.1</v>
      </c>
      <c r="S14" s="240">
        <v>8.93</v>
      </c>
      <c r="T14" s="241">
        <v>1.791304347826087</v>
      </c>
      <c r="U14" s="242">
        <v>24.1</v>
      </c>
      <c r="V14" s="243">
        <v>1.03</v>
      </c>
      <c r="W14" s="239">
        <v>230</v>
      </c>
      <c r="X14" s="244">
        <v>120</v>
      </c>
      <c r="Y14" s="238">
        <v>7</v>
      </c>
      <c r="Z14" s="245">
        <v>7.85</v>
      </c>
      <c r="AA14" s="246">
        <v>7.64</v>
      </c>
      <c r="AB14" s="249">
        <v>971</v>
      </c>
      <c r="AC14" s="248">
        <v>998</v>
      </c>
      <c r="AD14" s="223" t="s">
        <v>92</v>
      </c>
      <c r="AE14" s="224">
        <v>12</v>
      </c>
      <c r="AF14" s="225" t="s">
        <v>86</v>
      </c>
    </row>
    <row r="15" spans="1:32" ht="15">
      <c r="A15" s="224">
        <v>13</v>
      </c>
      <c r="B15" s="225" t="s">
        <v>88</v>
      </c>
      <c r="C15" s="226">
        <f>'[3]03.2012.1 Rap.'!C15</f>
        <v>8852</v>
      </c>
      <c r="D15" s="227"/>
      <c r="E15" s="228">
        <f t="shared" si="0"/>
        <v>8852</v>
      </c>
      <c r="F15" s="229"/>
      <c r="G15" s="230"/>
      <c r="H15" s="231"/>
      <c r="I15" s="232">
        <f>'[3]03.2012.1 Rap.'!I15</f>
        <v>7.5</v>
      </c>
      <c r="J15" s="233">
        <f>'[3]03.2012.2 Rap.'!C15</f>
        <v>6</v>
      </c>
      <c r="K15" s="234">
        <f>'[3]03.2012.2 Rap.'!D15</f>
        <v>2.4</v>
      </c>
      <c r="L15" s="235">
        <f>'[3]03.2012.2 Rap.'!G15</f>
        <v>0.5</v>
      </c>
      <c r="M15" s="236"/>
      <c r="N15" s="237"/>
      <c r="O15" s="226">
        <f>'[3]03.2012.3 Rap.'!C15</f>
        <v>410</v>
      </c>
      <c r="P15" s="227">
        <f>'[3]03.2012.3 Rap.'!D15</f>
        <v>235</v>
      </c>
      <c r="Q15" s="238">
        <f>'[3]03.2012.3 Rap.'!G15</f>
        <v>40</v>
      </c>
      <c r="R15" s="239"/>
      <c r="S15" s="240"/>
      <c r="T15" s="241"/>
      <c r="U15" s="242"/>
      <c r="V15" s="243"/>
      <c r="W15" s="239"/>
      <c r="X15" s="244"/>
      <c r="Y15" s="238"/>
      <c r="Z15" s="245"/>
      <c r="AA15" s="246"/>
      <c r="AB15" s="251"/>
      <c r="AC15" s="248"/>
      <c r="AD15" s="223"/>
      <c r="AE15" s="224">
        <v>13</v>
      </c>
      <c r="AF15" s="225" t="s">
        <v>88</v>
      </c>
    </row>
    <row r="16" spans="1:32" ht="15">
      <c r="A16" s="224">
        <v>14</v>
      </c>
      <c r="B16" s="225" t="s">
        <v>88</v>
      </c>
      <c r="C16" s="226">
        <f>'[3]03.2012.1 Rap.'!C16</f>
        <v>8637</v>
      </c>
      <c r="D16" s="227"/>
      <c r="E16" s="228">
        <f t="shared" si="0"/>
        <v>8637</v>
      </c>
      <c r="F16" s="229"/>
      <c r="G16" s="230"/>
      <c r="H16" s="231"/>
      <c r="I16" s="232">
        <f>'[3]03.2012.1 Rap.'!I16</f>
        <v>10</v>
      </c>
      <c r="J16" s="233">
        <f>'[3]03.2012.2 Rap.'!C16</f>
        <v>5.65</v>
      </c>
      <c r="K16" s="234">
        <f>'[3]03.2012.2 Rap.'!D16</f>
        <v>2.71</v>
      </c>
      <c r="L16" s="235">
        <f>'[3]03.2012.2 Rap.'!G16</f>
        <v>0.65</v>
      </c>
      <c r="M16" s="236"/>
      <c r="N16" s="237"/>
      <c r="O16" s="226">
        <f>'[3]03.2012.3 Rap.'!C16</f>
        <v>413</v>
      </c>
      <c r="P16" s="227">
        <f>'[3]03.2012.3 Rap.'!D16</f>
        <v>244</v>
      </c>
      <c r="Q16" s="238">
        <f>'[3]03.2012.3 Rap.'!G16</f>
        <v>48</v>
      </c>
      <c r="R16" s="239"/>
      <c r="S16" s="240"/>
      <c r="T16" s="241"/>
      <c r="U16" s="242"/>
      <c r="V16" s="243"/>
      <c r="W16" s="239"/>
      <c r="X16" s="244"/>
      <c r="Y16" s="238"/>
      <c r="Z16" s="245"/>
      <c r="AA16" s="246"/>
      <c r="AB16" s="247"/>
      <c r="AC16" s="248"/>
      <c r="AD16" s="223"/>
      <c r="AE16" s="224">
        <v>14</v>
      </c>
      <c r="AF16" s="225" t="s">
        <v>88</v>
      </c>
    </row>
    <row r="17" spans="1:32" ht="15">
      <c r="A17" s="224">
        <v>15</v>
      </c>
      <c r="B17" s="225" t="s">
        <v>80</v>
      </c>
      <c r="C17" s="226">
        <f>'[3]03.2012.1 Rap.'!C17</f>
        <v>8608</v>
      </c>
      <c r="D17" s="227"/>
      <c r="E17" s="228">
        <f t="shared" si="0"/>
        <v>8608</v>
      </c>
      <c r="F17" s="229"/>
      <c r="G17" s="230"/>
      <c r="H17" s="231"/>
      <c r="I17" s="232">
        <f>'[3]03.2012.1 Rap.'!I17</f>
        <v>7</v>
      </c>
      <c r="J17" s="233">
        <f>'[3]03.2012.2 Rap.'!C17</f>
        <v>6</v>
      </c>
      <c r="K17" s="234">
        <f>'[3]03.2012.2 Rap.'!D17</f>
        <v>2.73</v>
      </c>
      <c r="L17" s="235">
        <f>'[3]03.2012.2 Rap.'!G17</f>
        <v>0.51</v>
      </c>
      <c r="M17" s="236"/>
      <c r="N17" s="237"/>
      <c r="O17" s="226">
        <f>'[3]03.2012.3 Rap.'!C17</f>
        <v>551</v>
      </c>
      <c r="P17" s="227">
        <f>'[3]03.2012.3 Rap.'!D17</f>
        <v>270</v>
      </c>
      <c r="Q17" s="238">
        <f>'[3]03.2012.3 Rap.'!G17</f>
        <v>37</v>
      </c>
      <c r="R17" s="239"/>
      <c r="S17" s="240"/>
      <c r="T17" s="241"/>
      <c r="U17" s="242"/>
      <c r="V17" s="243"/>
      <c r="W17" s="239"/>
      <c r="X17" s="244"/>
      <c r="Y17" s="238"/>
      <c r="Z17" s="245"/>
      <c r="AA17" s="246"/>
      <c r="AB17" s="249"/>
      <c r="AC17" s="248"/>
      <c r="AD17" s="223"/>
      <c r="AE17" s="224">
        <v>15</v>
      </c>
      <c r="AF17" s="225" t="s">
        <v>80</v>
      </c>
    </row>
    <row r="18" spans="1:32" ht="15">
      <c r="A18" s="224">
        <v>16</v>
      </c>
      <c r="B18" s="225" t="s">
        <v>82</v>
      </c>
      <c r="C18" s="226">
        <f>'[3]03.2012.1 Rap.'!C18</f>
        <v>8619</v>
      </c>
      <c r="D18" s="227"/>
      <c r="E18" s="228">
        <f t="shared" si="0"/>
        <v>8619</v>
      </c>
      <c r="F18" s="229"/>
      <c r="G18" s="230"/>
      <c r="H18" s="231"/>
      <c r="I18" s="232">
        <f>'[3]03.2012.1 Rap.'!I18</f>
        <v>7</v>
      </c>
      <c r="J18" s="233">
        <f>'[3]03.2012.2 Rap.'!C18</f>
        <v>6</v>
      </c>
      <c r="K18" s="234">
        <f>'[3]03.2012.2 Rap.'!D18</f>
        <v>2.7</v>
      </c>
      <c r="L18" s="235">
        <f>'[3]03.2012.2 Rap.'!G18</f>
        <v>0.5</v>
      </c>
      <c r="M18" s="236"/>
      <c r="N18" s="237"/>
      <c r="O18" s="226">
        <f>'[3]03.2012.3 Rap.'!C18</f>
        <v>500</v>
      </c>
      <c r="P18" s="227">
        <f>'[3]03.2012.3 Rap.'!D18</f>
        <v>250</v>
      </c>
      <c r="Q18" s="238">
        <f>'[3]03.2012.3 Rap.'!G18</f>
        <v>38</v>
      </c>
      <c r="R18" s="239"/>
      <c r="S18" s="240"/>
      <c r="T18" s="241"/>
      <c r="U18" s="242"/>
      <c r="V18" s="243"/>
      <c r="W18" s="239"/>
      <c r="X18" s="244"/>
      <c r="Y18" s="238"/>
      <c r="Z18" s="245"/>
      <c r="AA18" s="246"/>
      <c r="AB18" s="247"/>
      <c r="AC18" s="248"/>
      <c r="AD18" s="223"/>
      <c r="AE18" s="224">
        <v>16</v>
      </c>
      <c r="AF18" s="225" t="s">
        <v>82</v>
      </c>
    </row>
    <row r="19" spans="1:32" ht="15">
      <c r="A19" s="224">
        <v>17</v>
      </c>
      <c r="B19" s="225" t="s">
        <v>84</v>
      </c>
      <c r="C19" s="226">
        <f>'[3]03.2012.1 Rap.'!C19</f>
        <v>8495</v>
      </c>
      <c r="D19" s="227"/>
      <c r="E19" s="228">
        <f t="shared" si="0"/>
        <v>8495</v>
      </c>
      <c r="F19" s="229">
        <f>'[3]03.2012.1 Rap.'!D19</f>
        <v>1129</v>
      </c>
      <c r="G19" s="230"/>
      <c r="H19" s="231"/>
      <c r="I19" s="232">
        <f>'[3]03.2012.1 Rap.'!I19</f>
        <v>7</v>
      </c>
      <c r="J19" s="233">
        <f>'[3]03.2012.2 Rap.'!C19</f>
        <v>6</v>
      </c>
      <c r="K19" s="234">
        <f>'[3]03.2012.2 Rap.'!D19</f>
        <v>2.7</v>
      </c>
      <c r="L19" s="235">
        <f>'[3]03.2012.2 Rap.'!G19</f>
        <v>0.5</v>
      </c>
      <c r="M19" s="236"/>
      <c r="N19" s="237"/>
      <c r="O19" s="226">
        <f>'[3]03.2012.3 Rap.'!C19</f>
        <v>450</v>
      </c>
      <c r="P19" s="227">
        <f>'[3]03.2012.3 Rap.'!D19</f>
        <v>250</v>
      </c>
      <c r="Q19" s="238">
        <f>'[3]03.2012.3 Rap.'!G19</f>
        <v>38</v>
      </c>
      <c r="R19" s="239"/>
      <c r="S19" s="240"/>
      <c r="T19" s="241"/>
      <c r="U19" s="242"/>
      <c r="V19" s="243"/>
      <c r="W19" s="239"/>
      <c r="X19" s="244"/>
      <c r="Y19" s="238"/>
      <c r="Z19" s="245"/>
      <c r="AA19" s="246"/>
      <c r="AB19" s="249"/>
      <c r="AC19" s="248"/>
      <c r="AD19" s="223"/>
      <c r="AE19" s="224">
        <v>17</v>
      </c>
      <c r="AF19" s="225" t="s">
        <v>84</v>
      </c>
    </row>
    <row r="20" spans="1:32" ht="15">
      <c r="A20" s="224">
        <v>18</v>
      </c>
      <c r="B20" s="225" t="s">
        <v>85</v>
      </c>
      <c r="C20" s="226">
        <f>'[3]03.2012.1 Rap.'!C20</f>
        <v>12355</v>
      </c>
      <c r="D20" s="227"/>
      <c r="E20" s="228">
        <f t="shared" si="0"/>
        <v>12355</v>
      </c>
      <c r="F20" s="229"/>
      <c r="G20" s="230"/>
      <c r="H20" s="231"/>
      <c r="I20" s="232">
        <f>'[3]03.2012.1 Rap.'!I20</f>
        <v>12.5</v>
      </c>
      <c r="J20" s="233">
        <f>'[3]03.2012.2 Rap.'!C20</f>
        <v>5.66</v>
      </c>
      <c r="K20" s="234">
        <f>'[3]03.2012.2 Rap.'!D20</f>
        <v>2.79</v>
      </c>
      <c r="L20" s="235">
        <f>'[3]03.2012.2 Rap.'!G20</f>
        <v>0.53</v>
      </c>
      <c r="M20" s="236"/>
      <c r="N20" s="237"/>
      <c r="O20" s="226">
        <f>'[3]03.2012.3 Rap.'!C20</f>
        <v>430</v>
      </c>
      <c r="P20" s="227">
        <f>'[3]03.2012.3 Rap.'!D20</f>
        <v>233</v>
      </c>
      <c r="Q20" s="238">
        <f>'[3]03.2012.3 Rap.'!G20</f>
        <v>40</v>
      </c>
      <c r="R20" s="239"/>
      <c r="S20" s="240"/>
      <c r="T20" s="241"/>
      <c r="U20" s="242"/>
      <c r="V20" s="243"/>
      <c r="W20" s="239"/>
      <c r="X20" s="244"/>
      <c r="Y20" s="238"/>
      <c r="Z20" s="245"/>
      <c r="AA20" s="246"/>
      <c r="AB20" s="247"/>
      <c r="AC20" s="248"/>
      <c r="AD20" s="252"/>
      <c r="AE20" s="224">
        <v>18</v>
      </c>
      <c r="AF20" s="225" t="s">
        <v>85</v>
      </c>
    </row>
    <row r="21" spans="1:32" ht="15">
      <c r="A21" s="224">
        <v>19</v>
      </c>
      <c r="B21" s="225" t="s">
        <v>86</v>
      </c>
      <c r="C21" s="226">
        <f>'[3]03.2012.1 Rap.'!C21</f>
        <v>15292</v>
      </c>
      <c r="D21" s="227"/>
      <c r="E21" s="228">
        <f t="shared" si="0"/>
        <v>15292</v>
      </c>
      <c r="F21" s="229">
        <f>'[3]03.2012.1 Rap.'!D21</f>
        <v>5419</v>
      </c>
      <c r="G21" s="230"/>
      <c r="H21" s="231"/>
      <c r="I21" s="232">
        <f>'[3]03.2012.1 Rap.'!I21</f>
        <v>16.5</v>
      </c>
      <c r="J21" s="233">
        <f>'[3]03.2012.2 Rap.'!C21</f>
        <v>3.81</v>
      </c>
      <c r="K21" s="234">
        <f>'[3]03.2012.2 Rap.'!D21</f>
        <v>2.33</v>
      </c>
      <c r="L21" s="235">
        <f>'[3]03.2012.2 Rap.'!G21</f>
        <v>0.44</v>
      </c>
      <c r="M21" s="236"/>
      <c r="N21" s="237"/>
      <c r="O21" s="226">
        <f>'[3]03.2012.3 Rap.'!C21</f>
        <v>528</v>
      </c>
      <c r="P21" s="227">
        <f>'[3]03.2012.3 Rap.'!D21</f>
        <v>198</v>
      </c>
      <c r="Q21" s="238">
        <f>'[3]03.2012.3 Rap.'!G21</f>
        <v>38</v>
      </c>
      <c r="R21" s="239"/>
      <c r="S21" s="240"/>
      <c r="T21" s="241"/>
      <c r="U21" s="242"/>
      <c r="V21" s="243"/>
      <c r="W21" s="239"/>
      <c r="X21" s="244"/>
      <c r="Y21" s="238"/>
      <c r="Z21" s="245">
        <v>7.9</v>
      </c>
      <c r="AA21" s="246">
        <v>7.42</v>
      </c>
      <c r="AB21" s="249">
        <v>836</v>
      </c>
      <c r="AC21" s="248">
        <v>841</v>
      </c>
      <c r="AD21" s="252"/>
      <c r="AE21" s="224">
        <v>19</v>
      </c>
      <c r="AF21" s="225" t="s">
        <v>86</v>
      </c>
    </row>
    <row r="22" spans="1:32" ht="13.5">
      <c r="A22" s="224">
        <v>20</v>
      </c>
      <c r="B22" s="225" t="s">
        <v>88</v>
      </c>
      <c r="C22" s="226">
        <f>'[3]03.2012.1 Rap.'!C22</f>
        <v>9097</v>
      </c>
      <c r="D22" s="227"/>
      <c r="E22" s="228">
        <f t="shared" si="0"/>
        <v>9097</v>
      </c>
      <c r="F22" s="229"/>
      <c r="G22" s="230"/>
      <c r="H22" s="231"/>
      <c r="I22" s="232">
        <f>'[3]03.2012.1 Rap.'!I22</f>
        <v>5.5</v>
      </c>
      <c r="J22" s="233">
        <f>'[3]03.2012.2 Rap.'!C22</f>
        <v>5</v>
      </c>
      <c r="K22" s="234">
        <f>'[3]03.2012.2 Rap.'!D22</f>
        <v>2.3</v>
      </c>
      <c r="L22" s="235">
        <f>'[3]03.2012.2 Rap.'!G22</f>
        <v>0.5</v>
      </c>
      <c r="M22" s="236"/>
      <c r="N22" s="253"/>
      <c r="O22" s="226">
        <f>'[3]03.2012.3 Rap.'!C22</f>
        <v>400</v>
      </c>
      <c r="P22" s="227">
        <f>'[3]03.2012.3 Rap.'!D22</f>
        <v>200</v>
      </c>
      <c r="Q22" s="238">
        <f>'[3]03.2012.3 Rap.'!G22</f>
        <v>40</v>
      </c>
      <c r="R22" s="239"/>
      <c r="S22" s="240"/>
      <c r="T22" s="241"/>
      <c r="U22" s="242"/>
      <c r="V22" s="243"/>
      <c r="W22" s="239"/>
      <c r="X22" s="244"/>
      <c r="Y22" s="238"/>
      <c r="Z22" s="245"/>
      <c r="AA22" s="246"/>
      <c r="AB22" s="247"/>
      <c r="AC22" s="248"/>
      <c r="AD22" s="223" t="s">
        <v>94</v>
      </c>
      <c r="AE22" s="224">
        <v>20</v>
      </c>
      <c r="AF22" s="225" t="s">
        <v>88</v>
      </c>
    </row>
    <row r="23" spans="1:32" ht="15">
      <c r="A23" s="224">
        <v>21</v>
      </c>
      <c r="B23" s="225" t="s">
        <v>88</v>
      </c>
      <c r="C23" s="226">
        <f>'[3]03.2012.1 Rap.'!C23</f>
        <v>9206</v>
      </c>
      <c r="D23" s="227"/>
      <c r="E23" s="228">
        <f t="shared" si="0"/>
        <v>9206</v>
      </c>
      <c r="F23" s="229"/>
      <c r="G23" s="230"/>
      <c r="H23" s="231"/>
      <c r="I23" s="232">
        <f>'[3]03.2012.1 Rap.'!I23</f>
        <v>13</v>
      </c>
      <c r="J23" s="233">
        <f>'[3]03.2012.2 Rap.'!C23</f>
        <v>5.37</v>
      </c>
      <c r="K23" s="234">
        <f>'[3]03.2012.2 Rap.'!D23</f>
        <v>2.26</v>
      </c>
      <c r="L23" s="235">
        <f>'[3]03.2012.2 Rap.'!G23</f>
        <v>0.57</v>
      </c>
      <c r="M23" s="236">
        <v>2.39</v>
      </c>
      <c r="N23" s="237">
        <v>0.22</v>
      </c>
      <c r="O23" s="226">
        <f>'[3]03.2012.3 Rap.'!C23</f>
        <v>417</v>
      </c>
      <c r="P23" s="227">
        <f>'[3]03.2012.3 Rap.'!D23</f>
        <v>219</v>
      </c>
      <c r="Q23" s="238">
        <f>'[3]03.2012.3 Rap.'!G23</f>
        <v>41</v>
      </c>
      <c r="R23" s="239">
        <v>39.9</v>
      </c>
      <c r="S23" s="240">
        <v>9.13</v>
      </c>
      <c r="T23" s="241">
        <v>1.8954545454545455</v>
      </c>
      <c r="U23" s="242">
        <v>23</v>
      </c>
      <c r="V23" s="243">
        <v>1.45</v>
      </c>
      <c r="W23" s="239">
        <v>220</v>
      </c>
      <c r="X23" s="244">
        <v>100</v>
      </c>
      <c r="Y23" s="238">
        <v>9</v>
      </c>
      <c r="Z23" s="245">
        <v>7.84</v>
      </c>
      <c r="AA23" s="246">
        <v>7.76</v>
      </c>
      <c r="AB23" s="249">
        <v>1367</v>
      </c>
      <c r="AC23" s="248">
        <v>1228</v>
      </c>
      <c r="AD23" s="252" t="s">
        <v>95</v>
      </c>
      <c r="AE23" s="224">
        <v>21</v>
      </c>
      <c r="AF23" s="225" t="s">
        <v>88</v>
      </c>
    </row>
    <row r="24" spans="1:32" ht="15">
      <c r="A24" s="224">
        <v>22</v>
      </c>
      <c r="B24" s="225" t="s">
        <v>80</v>
      </c>
      <c r="C24" s="226">
        <f>'[3]03.2012.1 Rap.'!C24</f>
        <v>9093</v>
      </c>
      <c r="D24" s="227"/>
      <c r="E24" s="228">
        <f t="shared" si="0"/>
        <v>9093</v>
      </c>
      <c r="F24" s="229"/>
      <c r="G24" s="230"/>
      <c r="H24" s="231"/>
      <c r="I24" s="232">
        <f>'[3]03.2012.1 Rap.'!I24</f>
        <v>8</v>
      </c>
      <c r="J24" s="233">
        <f>'[3]03.2012.2 Rap.'!C24</f>
        <v>5.82</v>
      </c>
      <c r="K24" s="234">
        <f>'[3]03.2012.2 Rap.'!D24</f>
        <v>2.39</v>
      </c>
      <c r="L24" s="235">
        <f>'[3]03.2012.2 Rap.'!G24</f>
        <v>0.44</v>
      </c>
      <c r="M24" s="236"/>
      <c r="N24" s="237"/>
      <c r="O24" s="226">
        <f>'[3]03.2012.3 Rap.'!C24</f>
        <v>403</v>
      </c>
      <c r="P24" s="227">
        <f>'[3]03.2012.3 Rap.'!D24</f>
        <v>208</v>
      </c>
      <c r="Q24" s="238">
        <f>'[3]03.2012.3 Rap.'!G24</f>
        <v>37</v>
      </c>
      <c r="R24" s="239"/>
      <c r="S24" s="240"/>
      <c r="T24" s="241"/>
      <c r="U24" s="242"/>
      <c r="V24" s="243"/>
      <c r="W24" s="239"/>
      <c r="X24" s="244"/>
      <c r="Y24" s="238"/>
      <c r="Z24" s="245"/>
      <c r="AA24" s="246"/>
      <c r="AB24" s="247"/>
      <c r="AC24" s="248"/>
      <c r="AD24" s="252"/>
      <c r="AE24" s="224">
        <v>22</v>
      </c>
      <c r="AF24" s="225" t="s">
        <v>80</v>
      </c>
    </row>
    <row r="25" spans="1:32" ht="15">
      <c r="A25" s="224">
        <v>23</v>
      </c>
      <c r="B25" s="225" t="s">
        <v>82</v>
      </c>
      <c r="C25" s="226">
        <f>'[3]03.2012.1 Rap.'!C25</f>
        <v>9018</v>
      </c>
      <c r="D25" s="227"/>
      <c r="E25" s="228">
        <f t="shared" si="0"/>
        <v>9018</v>
      </c>
      <c r="F25" s="229"/>
      <c r="G25" s="230"/>
      <c r="H25" s="231"/>
      <c r="I25" s="232">
        <f>'[3]03.2012.1 Rap.'!I25</f>
        <v>8</v>
      </c>
      <c r="J25" s="233">
        <f>'[3]03.2012.2 Rap.'!C25</f>
        <v>5.8</v>
      </c>
      <c r="K25" s="234">
        <f>'[3]03.2012.2 Rap.'!D25</f>
        <v>2.4</v>
      </c>
      <c r="L25" s="235">
        <f>'[3]03.2012.2 Rap.'!G25</f>
        <v>0.45</v>
      </c>
      <c r="M25" s="236"/>
      <c r="N25" s="237"/>
      <c r="O25" s="226">
        <f>'[3]03.2012.3 Rap.'!C25</f>
        <v>420</v>
      </c>
      <c r="P25" s="227">
        <f>'[3]03.2012.3 Rap.'!D25</f>
        <v>210</v>
      </c>
      <c r="Q25" s="238">
        <f>'[3]03.2012.3 Rap.'!G25</f>
        <v>35</v>
      </c>
      <c r="R25" s="239"/>
      <c r="S25" s="240"/>
      <c r="T25" s="241"/>
      <c r="U25" s="242"/>
      <c r="V25" s="243"/>
      <c r="W25" s="239"/>
      <c r="X25" s="244"/>
      <c r="Y25" s="238"/>
      <c r="Z25" s="245"/>
      <c r="AA25" s="246"/>
      <c r="AB25" s="249"/>
      <c r="AC25" s="248"/>
      <c r="AD25" s="252"/>
      <c r="AE25" s="224">
        <v>23</v>
      </c>
      <c r="AF25" s="225" t="s">
        <v>82</v>
      </c>
    </row>
    <row r="26" spans="1:32" ht="13.5">
      <c r="A26" s="224">
        <v>24</v>
      </c>
      <c r="B26" s="225" t="s">
        <v>84</v>
      </c>
      <c r="C26" s="226">
        <f>'[3]03.2012.1 Rap.'!C26</f>
        <v>8469</v>
      </c>
      <c r="D26" s="227"/>
      <c r="E26" s="228">
        <f t="shared" si="0"/>
        <v>8469</v>
      </c>
      <c r="F26" s="229">
        <f>'[3]03.2012.1 Rap.'!D26</f>
        <v>372</v>
      </c>
      <c r="G26" s="230"/>
      <c r="H26" s="231"/>
      <c r="I26" s="232">
        <f>'[3]03.2012.1 Rap.'!I26</f>
        <v>8</v>
      </c>
      <c r="J26" s="233">
        <f>'[3]03.2012.2 Rap.'!C26</f>
        <v>5.9</v>
      </c>
      <c r="K26" s="234">
        <f>'[3]03.2012.2 Rap.'!D26</f>
        <v>2.5</v>
      </c>
      <c r="L26" s="235">
        <f>'[3]03.2012.2 Rap.'!G26</f>
        <v>0.45</v>
      </c>
      <c r="M26" s="236"/>
      <c r="N26" s="237"/>
      <c r="O26" s="226">
        <f>'[3]03.2012.3 Rap.'!C26</f>
        <v>430</v>
      </c>
      <c r="P26" s="227">
        <f>'[3]03.2012.3 Rap.'!D26</f>
        <v>210</v>
      </c>
      <c r="Q26" s="238">
        <f>'[3]03.2012.3 Rap.'!G26</f>
        <v>35</v>
      </c>
      <c r="R26" s="239"/>
      <c r="S26" s="240"/>
      <c r="T26" s="241"/>
      <c r="U26" s="242"/>
      <c r="V26" s="243"/>
      <c r="W26" s="239"/>
      <c r="X26" s="244"/>
      <c r="Y26" s="238"/>
      <c r="Z26" s="245"/>
      <c r="AA26" s="246"/>
      <c r="AB26" s="247"/>
      <c r="AC26" s="248"/>
      <c r="AD26" s="223" t="s">
        <v>96</v>
      </c>
      <c r="AE26" s="224">
        <v>24</v>
      </c>
      <c r="AF26" s="225" t="s">
        <v>84</v>
      </c>
    </row>
    <row r="27" spans="1:32" ht="15">
      <c r="A27" s="224">
        <v>25</v>
      </c>
      <c r="B27" s="225" t="s">
        <v>85</v>
      </c>
      <c r="C27" s="226">
        <f>'[3]03.2012.1 Rap.'!C27</f>
        <v>9000</v>
      </c>
      <c r="D27" s="227"/>
      <c r="E27" s="228">
        <f t="shared" si="0"/>
        <v>9000</v>
      </c>
      <c r="F27" s="229">
        <f>'[3]03.2012.1 Rap.'!D27</f>
        <v>300</v>
      </c>
      <c r="G27" s="230"/>
      <c r="H27" s="231"/>
      <c r="I27" s="232">
        <f>'[3]03.2012.1 Rap.'!I27</f>
        <v>8</v>
      </c>
      <c r="J27" s="233">
        <f>'[3]03.2012.2 Rap.'!C27</f>
        <v>5.91</v>
      </c>
      <c r="K27" s="234">
        <f>'[3]03.2012.2 Rap.'!D27</f>
        <v>2.55</v>
      </c>
      <c r="L27" s="235">
        <f>'[3]03.2012.2 Rap.'!G27</f>
        <v>0.46</v>
      </c>
      <c r="M27" s="236"/>
      <c r="N27" s="237"/>
      <c r="O27" s="226">
        <f>'[3]03.2012.3 Rap.'!C27</f>
        <v>448</v>
      </c>
      <c r="P27" s="227">
        <f>'[3]03.2012.3 Rap.'!D27</f>
        <v>217</v>
      </c>
      <c r="Q27" s="238">
        <f>'[3]03.2012.3 Rap.'!G27</f>
        <v>32</v>
      </c>
      <c r="R27" s="239"/>
      <c r="S27" s="240"/>
      <c r="T27" s="241"/>
      <c r="U27" s="242"/>
      <c r="V27" s="243"/>
      <c r="W27" s="239"/>
      <c r="X27" s="244"/>
      <c r="Y27" s="238"/>
      <c r="Z27" s="245">
        <v>7.93</v>
      </c>
      <c r="AA27" s="246">
        <v>7.58</v>
      </c>
      <c r="AB27" s="249">
        <v>1193</v>
      </c>
      <c r="AC27" s="248">
        <v>1100</v>
      </c>
      <c r="AD27" s="223"/>
      <c r="AE27" s="224">
        <v>25</v>
      </c>
      <c r="AF27" s="225" t="s">
        <v>85</v>
      </c>
    </row>
    <row r="28" spans="1:32" ht="13.5">
      <c r="A28" s="224">
        <v>26</v>
      </c>
      <c r="B28" s="225" t="s">
        <v>86</v>
      </c>
      <c r="C28" s="226">
        <f>'[3]03.2012.1 Rap.'!C28</f>
        <v>8986</v>
      </c>
      <c r="D28" s="227"/>
      <c r="E28" s="228">
        <f t="shared" si="0"/>
        <v>8986</v>
      </c>
      <c r="F28" s="229"/>
      <c r="G28" s="230"/>
      <c r="H28" s="231"/>
      <c r="I28" s="232">
        <f>'[3]03.2012.1 Rap.'!I28</f>
        <v>7.5</v>
      </c>
      <c r="J28" s="233">
        <f>'[3]03.2012.2 Rap.'!C28</f>
        <v>6.48</v>
      </c>
      <c r="K28" s="234">
        <f>'[3]03.2012.2 Rap.'!D28</f>
        <v>2.54</v>
      </c>
      <c r="L28" s="235">
        <f>'[3]03.2012.2 Rap.'!G28</f>
        <v>0.54</v>
      </c>
      <c r="M28" s="236">
        <v>2.79</v>
      </c>
      <c r="N28" s="237">
        <v>0.36</v>
      </c>
      <c r="O28" s="226">
        <f>'[3]03.2012.3 Rap.'!C28</f>
        <v>459</v>
      </c>
      <c r="P28" s="227">
        <f>'[3]03.2012.3 Rap.'!D28</f>
        <v>233</v>
      </c>
      <c r="Q28" s="238">
        <f>'[3]03.2012.3 Rap.'!G28</f>
        <v>37</v>
      </c>
      <c r="R28" s="239">
        <v>37.6</v>
      </c>
      <c r="S28" s="240">
        <v>9.04</v>
      </c>
      <c r="T28" s="241">
        <v>1.9125</v>
      </c>
      <c r="U28" s="242">
        <v>24.2</v>
      </c>
      <c r="V28" s="243">
        <v>1.65</v>
      </c>
      <c r="W28" s="239">
        <v>240</v>
      </c>
      <c r="X28" s="244">
        <v>115</v>
      </c>
      <c r="Y28" s="238">
        <v>7</v>
      </c>
      <c r="Z28" s="245">
        <v>7.85</v>
      </c>
      <c r="AA28" s="246">
        <v>7.7</v>
      </c>
      <c r="AB28" s="247">
        <v>1061</v>
      </c>
      <c r="AC28" s="248">
        <v>1002</v>
      </c>
      <c r="AD28" s="223" t="s">
        <v>93</v>
      </c>
      <c r="AE28" s="224">
        <v>26</v>
      </c>
      <c r="AF28" s="225" t="s">
        <v>86</v>
      </c>
    </row>
    <row r="29" spans="1:32" ht="15">
      <c r="A29" s="224">
        <v>27</v>
      </c>
      <c r="B29" s="225" t="s">
        <v>88</v>
      </c>
      <c r="C29" s="226">
        <f>'[3]03.2012.1 Rap.'!C29</f>
        <v>8961</v>
      </c>
      <c r="D29" s="227"/>
      <c r="E29" s="228">
        <f t="shared" si="0"/>
        <v>8961</v>
      </c>
      <c r="F29" s="229"/>
      <c r="G29" s="230"/>
      <c r="H29" s="231"/>
      <c r="I29" s="232">
        <f>'[3]03.2012.1 Rap.'!I29</f>
        <v>7</v>
      </c>
      <c r="J29" s="233">
        <f>'[3]03.2012.2 Rap.'!C29</f>
        <v>6</v>
      </c>
      <c r="K29" s="234">
        <f>'[3]03.2012.2 Rap.'!D29</f>
        <v>2.3</v>
      </c>
      <c r="L29" s="235">
        <f>'[3]03.2012.2 Rap.'!G29</f>
        <v>0.5</v>
      </c>
      <c r="M29" s="236"/>
      <c r="N29" s="237"/>
      <c r="O29" s="226">
        <f>'[3]03.2012.3 Rap.'!C29</f>
        <v>450</v>
      </c>
      <c r="P29" s="227">
        <f>'[3]03.2012.3 Rap.'!D29</f>
        <v>220</v>
      </c>
      <c r="Q29" s="238">
        <f>'[3]03.2012.3 Rap.'!G29</f>
        <v>35</v>
      </c>
      <c r="R29" s="239"/>
      <c r="S29" s="240"/>
      <c r="T29" s="241"/>
      <c r="U29" s="242"/>
      <c r="V29" s="243"/>
      <c r="W29" s="239"/>
      <c r="X29" s="244"/>
      <c r="Y29" s="238"/>
      <c r="Z29" s="245"/>
      <c r="AA29" s="246"/>
      <c r="AB29" s="249"/>
      <c r="AC29" s="248"/>
      <c r="AD29" s="223"/>
      <c r="AE29" s="224">
        <v>27</v>
      </c>
      <c r="AF29" s="225" t="s">
        <v>88</v>
      </c>
    </row>
    <row r="30" spans="1:32" ht="15">
      <c r="A30" s="224">
        <v>28</v>
      </c>
      <c r="B30" s="225" t="s">
        <v>88</v>
      </c>
      <c r="C30" s="226">
        <f>'[3]03.2012.1 Rap.'!C30</f>
        <v>8952</v>
      </c>
      <c r="D30" s="227"/>
      <c r="E30" s="228">
        <f t="shared" si="0"/>
        <v>8952</v>
      </c>
      <c r="F30" s="229"/>
      <c r="G30" s="230"/>
      <c r="H30" s="231"/>
      <c r="I30" s="232">
        <f>'[3]03.2012.1 Rap.'!I30</f>
        <v>7</v>
      </c>
      <c r="J30" s="233">
        <f>'[3]03.2012.2 Rap.'!C30</f>
        <v>5.54</v>
      </c>
      <c r="K30" s="234">
        <f>'[3]03.2012.2 Rap.'!D30</f>
        <v>2.37</v>
      </c>
      <c r="L30" s="235">
        <f>'[3]03.2012.2 Rap.'!G30</f>
        <v>0.51</v>
      </c>
      <c r="M30" s="236"/>
      <c r="N30" s="237"/>
      <c r="O30" s="226">
        <f>'[3]03.2012.3 Rap.'!C30</f>
        <v>388</v>
      </c>
      <c r="P30" s="227">
        <f>'[3]03.2012.3 Rap.'!D30</f>
        <v>212</v>
      </c>
      <c r="Q30" s="238">
        <f>'[3]03.2012.3 Rap.'!G30</f>
        <v>33</v>
      </c>
      <c r="R30" s="239"/>
      <c r="S30" s="240"/>
      <c r="T30" s="241"/>
      <c r="U30" s="242"/>
      <c r="V30" s="243"/>
      <c r="W30" s="239"/>
      <c r="X30" s="244"/>
      <c r="Y30" s="238"/>
      <c r="Z30" s="245"/>
      <c r="AA30" s="246"/>
      <c r="AB30" s="247"/>
      <c r="AC30" s="248"/>
      <c r="AD30" s="223"/>
      <c r="AE30" s="224">
        <v>28</v>
      </c>
      <c r="AF30" s="225" t="s">
        <v>88</v>
      </c>
    </row>
    <row r="31" spans="1:32" ht="15">
      <c r="A31" s="224">
        <v>29</v>
      </c>
      <c r="B31" s="225" t="s">
        <v>80</v>
      </c>
      <c r="C31" s="226">
        <f>'[3]03.2012.1 Rap.'!C31</f>
        <v>8823</v>
      </c>
      <c r="D31" s="227"/>
      <c r="E31" s="228">
        <f t="shared" si="0"/>
        <v>8823</v>
      </c>
      <c r="F31" s="229"/>
      <c r="G31" s="230"/>
      <c r="H31" s="231"/>
      <c r="I31" s="232">
        <f>'[3]03.2012.1 Rap.'!I31</f>
        <v>8</v>
      </c>
      <c r="J31" s="233">
        <f>'[3]03.2012.2 Rap.'!C31</f>
        <v>5.9</v>
      </c>
      <c r="K31" s="234">
        <f>'[3]03.2012.2 Rap.'!D31</f>
        <v>2.47</v>
      </c>
      <c r="L31" s="235">
        <f>'[3]03.2012.2 Rap.'!G31</f>
        <v>0.55</v>
      </c>
      <c r="M31" s="236"/>
      <c r="N31" s="237"/>
      <c r="O31" s="226">
        <f>'[3]03.2012.3 Rap.'!C31</f>
        <v>435</v>
      </c>
      <c r="P31" s="227">
        <f>'[3]03.2012.3 Rap.'!D31</f>
        <v>225</v>
      </c>
      <c r="Q31" s="238">
        <f>'[3]03.2012.3 Rap.'!G31</f>
        <v>37</v>
      </c>
      <c r="R31" s="239"/>
      <c r="S31" s="240"/>
      <c r="T31" s="241"/>
      <c r="U31" s="242"/>
      <c r="V31" s="243"/>
      <c r="W31" s="239"/>
      <c r="X31" s="244"/>
      <c r="Y31" s="238"/>
      <c r="Z31" s="245"/>
      <c r="AA31" s="254"/>
      <c r="AB31" s="249"/>
      <c r="AC31" s="255"/>
      <c r="AD31" s="223"/>
      <c r="AE31" s="224">
        <v>29</v>
      </c>
      <c r="AF31" s="225" t="s">
        <v>80</v>
      </c>
    </row>
    <row r="32" spans="1:32" ht="15">
      <c r="A32" s="224">
        <v>30</v>
      </c>
      <c r="B32" s="225" t="s">
        <v>82</v>
      </c>
      <c r="C32" s="226">
        <f>'[3]03.2012.1 Rap.'!C32</f>
        <v>8804</v>
      </c>
      <c r="D32" s="227"/>
      <c r="E32" s="228">
        <f t="shared" si="0"/>
        <v>8804</v>
      </c>
      <c r="F32" s="229">
        <f>'[3]03.2012.1 Rap.'!D32</f>
        <v>1513</v>
      </c>
      <c r="G32" s="230"/>
      <c r="H32" s="231"/>
      <c r="I32" s="232">
        <f>'[3]03.2012.1 Rap.'!I32</f>
        <v>8</v>
      </c>
      <c r="J32" s="233">
        <f>'[3]03.2012.2 Rap.'!C32</f>
        <v>6</v>
      </c>
      <c r="K32" s="234">
        <f>'[3]03.2012.2 Rap.'!D32</f>
        <v>2.5</v>
      </c>
      <c r="L32" s="235">
        <f>'[3]03.2012.2 Rap.'!G32</f>
        <v>0.55</v>
      </c>
      <c r="M32" s="256"/>
      <c r="N32" s="225"/>
      <c r="O32" s="226">
        <f>'[3]03.2012.3 Rap.'!C32</f>
        <v>450</v>
      </c>
      <c r="P32" s="227">
        <f>'[3]03.2012.3 Rap.'!D32</f>
        <v>230</v>
      </c>
      <c r="Q32" s="238">
        <f>'[3]03.2012.3 Rap.'!G32</f>
        <v>40</v>
      </c>
      <c r="R32" s="257"/>
      <c r="S32" s="258"/>
      <c r="T32" s="259"/>
      <c r="U32" s="260"/>
      <c r="V32" s="261"/>
      <c r="W32" s="262"/>
      <c r="X32" s="263"/>
      <c r="Y32" s="264"/>
      <c r="Z32" s="265"/>
      <c r="AA32" s="254"/>
      <c r="AB32" s="249"/>
      <c r="AC32" s="255"/>
      <c r="AD32" s="252"/>
      <c r="AE32" s="224">
        <v>30</v>
      </c>
      <c r="AF32" s="225" t="s">
        <v>82</v>
      </c>
    </row>
    <row r="33" spans="1:32" ht="14.25" thickBot="1">
      <c r="A33" s="266">
        <v>31</v>
      </c>
      <c r="B33" s="225" t="s">
        <v>84</v>
      </c>
      <c r="C33" s="267">
        <f>'[3]03.2012.1 Rap.'!C33</f>
        <v>8461</v>
      </c>
      <c r="D33" s="268"/>
      <c r="E33" s="269">
        <f t="shared" si="0"/>
        <v>8461</v>
      </c>
      <c r="F33" s="270"/>
      <c r="G33" s="271"/>
      <c r="H33" s="272"/>
      <c r="I33" s="273">
        <f>'[3]03.2012.1 Rap.'!I33</f>
        <v>8.5</v>
      </c>
      <c r="J33" s="274">
        <f>'[3]03.2012.2 Rap.'!C33</f>
        <v>6</v>
      </c>
      <c r="K33" s="275">
        <f>'[3]03.2012.2 Rap.'!D33</f>
        <v>2.5</v>
      </c>
      <c r="L33" s="276">
        <f>'[3]03.2012.2 Rap.'!G33</f>
        <v>0.55</v>
      </c>
      <c r="M33" s="277"/>
      <c r="N33" s="278"/>
      <c r="O33" s="279">
        <f>'[3]03.2012.3 Rap.'!C33</f>
        <v>450</v>
      </c>
      <c r="P33" s="280">
        <f>'[3]03.2012.3 Rap.'!D33</f>
        <v>230</v>
      </c>
      <c r="Q33" s="281">
        <f>'[3]03.2012.3 Rap.'!G33</f>
        <v>40</v>
      </c>
      <c r="R33" s="282"/>
      <c r="S33" s="283"/>
      <c r="T33" s="284"/>
      <c r="U33" s="285"/>
      <c r="V33" s="286"/>
      <c r="W33" s="287"/>
      <c r="X33" s="288"/>
      <c r="Y33" s="289"/>
      <c r="Z33" s="290"/>
      <c r="AA33" s="291"/>
      <c r="AB33" s="292"/>
      <c r="AC33" s="293"/>
      <c r="AD33" s="223" t="s">
        <v>93</v>
      </c>
      <c r="AE33" s="266">
        <v>31</v>
      </c>
      <c r="AF33" s="225" t="s">
        <v>84</v>
      </c>
    </row>
    <row r="34" spans="1:32" ht="13.5" thickBot="1">
      <c r="A34" s="294" t="s">
        <v>38</v>
      </c>
      <c r="B34" s="295"/>
      <c r="C34" s="296">
        <f>SUM(C3:C33)</f>
        <v>285848</v>
      </c>
      <c r="D34" s="297">
        <f>SUM(D3:D33)</f>
        <v>0</v>
      </c>
      <c r="E34" s="297">
        <f>SUM(E3:E33)</f>
        <v>285848</v>
      </c>
      <c r="F34" s="298">
        <f>SUM(F3:F33)</f>
        <v>12337</v>
      </c>
      <c r="G34" s="299">
        <f>SUM(G3:G33)</f>
        <v>0</v>
      </c>
      <c r="H34" s="300"/>
      <c r="I34" s="301"/>
      <c r="J34" s="302"/>
      <c r="K34" s="303"/>
      <c r="L34" s="304"/>
      <c r="M34" s="302"/>
      <c r="N34" s="305"/>
      <c r="O34" s="306"/>
      <c r="P34" s="307"/>
      <c r="Q34" s="308"/>
      <c r="R34" s="309"/>
      <c r="S34" s="305"/>
      <c r="T34" s="310"/>
      <c r="U34" s="311"/>
      <c r="V34" s="312"/>
      <c r="W34" s="311"/>
      <c r="X34" s="313"/>
      <c r="Y34" s="314"/>
      <c r="Z34" s="315"/>
      <c r="AA34" s="316"/>
      <c r="AB34" s="317"/>
      <c r="AC34" s="318"/>
      <c r="AD34" s="319" t="s">
        <v>97</v>
      </c>
      <c r="AE34" s="320"/>
      <c r="AF34" s="321"/>
    </row>
    <row r="35" spans="1:32" ht="15.75" thickBot="1">
      <c r="A35" s="322" t="s">
        <v>49</v>
      </c>
      <c r="B35" s="323"/>
      <c r="C35" s="324">
        <f>AVERAGE(C3:C33)</f>
        <v>9220.90322580645</v>
      </c>
      <c r="D35" s="325"/>
      <c r="E35" s="325">
        <f>AVERAGE(E3:E33)</f>
        <v>9220.90322580645</v>
      </c>
      <c r="F35" s="318"/>
      <c r="G35" s="326"/>
      <c r="H35" s="309"/>
      <c r="I35" s="327">
        <f aca="true" t="shared" si="1" ref="I35:AD35">AVERAGE(I3:I33)</f>
        <v>7.790322580645161</v>
      </c>
      <c r="J35" s="315">
        <f t="shared" si="1"/>
        <v>5.746451612903226</v>
      </c>
      <c r="K35" s="328">
        <f t="shared" si="1"/>
        <v>2.448064516129032</v>
      </c>
      <c r="L35" s="305">
        <f t="shared" si="1"/>
        <v>0.5035483870967742</v>
      </c>
      <c r="M35" s="302">
        <f t="shared" si="1"/>
        <v>2.535</v>
      </c>
      <c r="N35" s="305">
        <f t="shared" si="1"/>
        <v>0.2925</v>
      </c>
      <c r="O35" s="306">
        <f t="shared" si="1"/>
        <v>433.80645161290323</v>
      </c>
      <c r="P35" s="325">
        <f t="shared" si="1"/>
        <v>217.93548387096774</v>
      </c>
      <c r="Q35" s="318">
        <f t="shared" si="1"/>
        <v>34.935483870967744</v>
      </c>
      <c r="R35" s="309">
        <f t="shared" si="1"/>
        <v>38.225</v>
      </c>
      <c r="S35" s="305">
        <f t="shared" si="1"/>
        <v>8.455</v>
      </c>
      <c r="T35" s="310">
        <f t="shared" si="1"/>
        <v>1.8346984442503906</v>
      </c>
      <c r="U35" s="329">
        <f t="shared" si="1"/>
        <v>23.375</v>
      </c>
      <c r="V35" s="330">
        <f t="shared" si="1"/>
        <v>1.2650000000000001</v>
      </c>
      <c r="W35" s="331">
        <f t="shared" si="1"/>
        <v>226.25</v>
      </c>
      <c r="X35" s="332">
        <f t="shared" si="1"/>
        <v>110</v>
      </c>
      <c r="Y35" s="333">
        <f t="shared" si="1"/>
        <v>7</v>
      </c>
      <c r="Z35" s="315">
        <f t="shared" si="1"/>
        <v>7.86875</v>
      </c>
      <c r="AA35" s="316">
        <f t="shared" si="1"/>
        <v>7.6475</v>
      </c>
      <c r="AB35" s="317">
        <f t="shared" si="1"/>
        <v>1153.375</v>
      </c>
      <c r="AC35" s="318">
        <f t="shared" si="1"/>
        <v>1085.125</v>
      </c>
      <c r="AD35" s="334"/>
      <c r="AE35" s="335"/>
      <c r="AF35" s="336"/>
    </row>
    <row r="36" spans="1:30" ht="13.5" thickBot="1">
      <c r="A36" s="337" t="s">
        <v>98</v>
      </c>
      <c r="B36" s="338"/>
      <c r="C36" s="339"/>
      <c r="D36" s="340"/>
      <c r="E36" s="340"/>
      <c r="F36" s="340"/>
      <c r="G36" s="341"/>
      <c r="H36" s="341"/>
      <c r="I36" s="342">
        <f>'[3]03.2012.1 Rap.'!I36</f>
        <v>2297.5265</v>
      </c>
      <c r="J36" s="343">
        <f>'[3]03.2012.2 Rap.'!C35</f>
        <v>1629.2734800000003</v>
      </c>
      <c r="K36" s="344">
        <f>'[3]03.2012.2 Rap.'!D35</f>
        <v>700.1667400000001</v>
      </c>
      <c r="L36" s="345">
        <f>'[3]03.2012.2 Rap.'!G35</f>
        <v>143.59661000000003</v>
      </c>
      <c r="M36" s="346"/>
      <c r="N36" s="346"/>
      <c r="O36" s="347">
        <f>'[3]03.2012.3 Rap.'!C35</f>
        <v>124534.19700000001</v>
      </c>
      <c r="P36" s="348">
        <f>'[3]03.2012.3 Rap.'!D35</f>
        <v>62161.46999999999</v>
      </c>
      <c r="Q36" s="349">
        <f>'[3]03.2012.3 Rap.'!G35</f>
        <v>10005.892999999998</v>
      </c>
      <c r="R36" s="340"/>
      <c r="S36" s="346"/>
      <c r="T36" s="341"/>
      <c r="U36" s="350"/>
      <c r="V36" s="350"/>
      <c r="W36" s="350"/>
      <c r="X36" s="350"/>
      <c r="Y36" s="350"/>
      <c r="Z36" s="350"/>
      <c r="AA36" s="350"/>
      <c r="AB36" s="350"/>
      <c r="AC36" s="350"/>
      <c r="AD36" s="351"/>
    </row>
    <row r="37" spans="1:30" ht="13.5" thickBot="1">
      <c r="A37" s="352" t="s">
        <v>99</v>
      </c>
      <c r="B37" s="353"/>
      <c r="C37" s="339"/>
      <c r="D37" s="340"/>
      <c r="E37" s="340"/>
      <c r="F37" s="340"/>
      <c r="G37" s="341"/>
      <c r="H37" s="341"/>
      <c r="I37" s="354">
        <f>'[3]03.2012.1 Rap.'!I37</f>
        <v>74.11375806451613</v>
      </c>
      <c r="J37" s="355">
        <f>'[3]03.2012.2 Rap.'!C36</f>
        <v>52.55720903225807</v>
      </c>
      <c r="K37" s="356">
        <f>'[3]03.2012.2 Rap.'!D36</f>
        <v>22.586023870967747</v>
      </c>
      <c r="L37" s="357">
        <f>'[3]03.2012.2 Rap.'!G36</f>
        <v>4.63214870967742</v>
      </c>
      <c r="M37" s="346"/>
      <c r="N37" s="346"/>
      <c r="O37" s="358">
        <f>'[3]03.2012.3 Rap.'!C36</f>
        <v>4017.232161290323</v>
      </c>
      <c r="P37" s="359">
        <f>'[3]03.2012.3 Rap.'!D36</f>
        <v>2005.208709677419</v>
      </c>
      <c r="Q37" s="360">
        <f>'[3]03.2012.3 Rap.'!G36</f>
        <v>322.77074193548384</v>
      </c>
      <c r="R37" s="340"/>
      <c r="S37" s="346"/>
      <c r="T37" s="341"/>
      <c r="U37" s="350"/>
      <c r="V37" s="350"/>
      <c r="W37" s="350"/>
      <c r="X37" s="350"/>
      <c r="Y37" s="350"/>
      <c r="Z37" s="350"/>
      <c r="AA37" s="350"/>
      <c r="AB37" s="350"/>
      <c r="AC37" s="350"/>
      <c r="AD37" s="361"/>
    </row>
    <row r="38" spans="1:30" ht="13.5" thickBot="1">
      <c r="A38" s="337" t="s">
        <v>100</v>
      </c>
      <c r="B38" s="338"/>
      <c r="C38" s="350"/>
      <c r="D38" s="350"/>
      <c r="E38" s="350"/>
      <c r="F38" s="350"/>
      <c r="G38" s="350"/>
      <c r="H38" s="350"/>
      <c r="I38" s="362"/>
      <c r="J38" s="363">
        <f>'[3]03.2012.2 Rap.'!C37</f>
        <v>23889.640469208214</v>
      </c>
      <c r="K38" s="362"/>
      <c r="L38" s="362"/>
      <c r="M38" s="350"/>
      <c r="N38" s="364"/>
      <c r="O38" s="365">
        <f>'[3]03.2012.3 Rap.'!C37</f>
        <v>30901.785856079405</v>
      </c>
      <c r="P38" s="366"/>
      <c r="Q38" s="362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</row>
    <row r="39" spans="1:30" ht="15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64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</row>
    <row r="40" spans="1:30" ht="15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64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</row>
    <row r="41" spans="1:30" ht="15">
      <c r="A41" s="350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64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</row>
  </sheetData>
  <mergeCells count="19"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2012-04-02T11:13:45Z</dcterms:modified>
  <cp:category/>
  <cp:version/>
  <cp:contentType/>
  <cp:contentStatus/>
</cp:coreProperties>
</file>