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Mars" sheetId="6" r:id="rId3"/>
  </sheets>
  <externalReferences>
    <externalReference r:id="rId4"/>
    <externalReference r:id="rId5"/>
    <externalReference r:id="rId6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3"/>
  <c r="P33"/>
  <c r="O33"/>
  <c r="L33"/>
  <c r="K33"/>
  <c r="J33"/>
  <c r="I33"/>
  <c r="G33"/>
  <c r="F33"/>
  <c r="D33"/>
  <c r="C33"/>
  <c r="E33" s="1"/>
  <c r="Q32"/>
  <c r="P32"/>
  <c r="O32"/>
  <c r="L32"/>
  <c r="K32"/>
  <c r="J32"/>
  <c r="I32"/>
  <c r="G32"/>
  <c r="F32"/>
  <c r="D32"/>
  <c r="C32"/>
  <c r="E32" s="1"/>
  <c r="Q31"/>
  <c r="P31"/>
  <c r="O31"/>
  <c r="L31"/>
  <c r="K31"/>
  <c r="J31"/>
  <c r="I31"/>
  <c r="G31"/>
  <c r="F31"/>
  <c r="D31"/>
  <c r="C31"/>
  <c r="E31" s="1"/>
  <c r="T30"/>
  <c r="Q30"/>
  <c r="P30"/>
  <c r="O30"/>
  <c r="L30"/>
  <c r="K30"/>
  <c r="J30"/>
  <c r="I30"/>
  <c r="E30"/>
  <c r="C30"/>
  <c r="Q29"/>
  <c r="P29"/>
  <c r="O29"/>
  <c r="L29"/>
  <c r="K29"/>
  <c r="J29"/>
  <c r="I29"/>
  <c r="C29"/>
  <c r="E29" s="1"/>
  <c r="Q28"/>
  <c r="P28"/>
  <c r="O28"/>
  <c r="L28"/>
  <c r="K28"/>
  <c r="J28"/>
  <c r="I28"/>
  <c r="E28"/>
  <c r="C28"/>
  <c r="Q27"/>
  <c r="P27"/>
  <c r="O27"/>
  <c r="L27"/>
  <c r="K27"/>
  <c r="J27"/>
  <c r="I27"/>
  <c r="F27"/>
  <c r="E27"/>
  <c r="C27"/>
  <c r="Q26"/>
  <c r="P26"/>
  <c r="O26"/>
  <c r="L26"/>
  <c r="K26"/>
  <c r="J26"/>
  <c r="I26"/>
  <c r="C26"/>
  <c r="E26" s="1"/>
  <c r="Q25"/>
  <c r="P25"/>
  <c r="O25"/>
  <c r="T25" s="1"/>
  <c r="L25"/>
  <c r="K25"/>
  <c r="J25"/>
  <c r="I25"/>
  <c r="C25"/>
  <c r="E25" s="1"/>
  <c r="Q24"/>
  <c r="P24"/>
  <c r="O24"/>
  <c r="L24"/>
  <c r="K24"/>
  <c r="J24"/>
  <c r="I24"/>
  <c r="C24"/>
  <c r="E24" s="1"/>
  <c r="Q23"/>
  <c r="P23"/>
  <c r="O23"/>
  <c r="L23"/>
  <c r="K23"/>
  <c r="J23"/>
  <c r="I23"/>
  <c r="C23"/>
  <c r="E23" s="1"/>
  <c r="Q22"/>
  <c r="P22"/>
  <c r="O22"/>
  <c r="L22"/>
  <c r="K22"/>
  <c r="J22"/>
  <c r="I22"/>
  <c r="C22"/>
  <c r="E22" s="1"/>
  <c r="Q21"/>
  <c r="P21"/>
  <c r="O21"/>
  <c r="L21"/>
  <c r="K21"/>
  <c r="J21"/>
  <c r="I21"/>
  <c r="C21"/>
  <c r="E21" s="1"/>
  <c r="Q20"/>
  <c r="P20"/>
  <c r="O20"/>
  <c r="L20"/>
  <c r="K20"/>
  <c r="J20"/>
  <c r="I20"/>
  <c r="F20"/>
  <c r="E20"/>
  <c r="C20"/>
  <c r="Q19"/>
  <c r="P19"/>
  <c r="O19"/>
  <c r="L19"/>
  <c r="K19"/>
  <c r="J19"/>
  <c r="I19"/>
  <c r="C19"/>
  <c r="E19" s="1"/>
  <c r="Q18"/>
  <c r="P18"/>
  <c r="O18"/>
  <c r="L18"/>
  <c r="K18"/>
  <c r="J18"/>
  <c r="I18"/>
  <c r="E18"/>
  <c r="C18"/>
  <c r="Q17"/>
  <c r="P17"/>
  <c r="O17"/>
  <c r="T17" s="1"/>
  <c r="L17"/>
  <c r="K17"/>
  <c r="J17"/>
  <c r="I17"/>
  <c r="E17"/>
  <c r="C17"/>
  <c r="Q16"/>
  <c r="P16"/>
  <c r="O16"/>
  <c r="L16"/>
  <c r="K16"/>
  <c r="J16"/>
  <c r="I16"/>
  <c r="C16"/>
  <c r="E16" s="1"/>
  <c r="Q15"/>
  <c r="P15"/>
  <c r="O15"/>
  <c r="L15"/>
  <c r="K15"/>
  <c r="J15"/>
  <c r="I15"/>
  <c r="C15"/>
  <c r="E15" s="1"/>
  <c r="Q14"/>
  <c r="P14"/>
  <c r="O14"/>
  <c r="L14"/>
  <c r="K14"/>
  <c r="J14"/>
  <c r="I14"/>
  <c r="C14"/>
  <c r="E14" s="1"/>
  <c r="Q13"/>
  <c r="P13"/>
  <c r="O13"/>
  <c r="L13"/>
  <c r="K13"/>
  <c r="J13"/>
  <c r="I13"/>
  <c r="E13"/>
  <c r="C13"/>
  <c r="Q12"/>
  <c r="P12"/>
  <c r="O12"/>
  <c r="L12"/>
  <c r="K12"/>
  <c r="J12"/>
  <c r="I12"/>
  <c r="F12"/>
  <c r="E12"/>
  <c r="C12"/>
  <c r="Q11"/>
  <c r="P11"/>
  <c r="O11"/>
  <c r="L11"/>
  <c r="K11"/>
  <c r="J11"/>
  <c r="I11"/>
  <c r="F11"/>
  <c r="C11"/>
  <c r="E11" s="1"/>
  <c r="Q10"/>
  <c r="P10"/>
  <c r="O10"/>
  <c r="T10" s="1"/>
  <c r="L10"/>
  <c r="K10"/>
  <c r="J10"/>
  <c r="I10"/>
  <c r="C10"/>
  <c r="E10" s="1"/>
  <c r="Q9"/>
  <c r="P9"/>
  <c r="O9"/>
  <c r="L9"/>
  <c r="K9"/>
  <c r="J9"/>
  <c r="I9"/>
  <c r="C9"/>
  <c r="E9" s="1"/>
  <c r="Q8"/>
  <c r="P8"/>
  <c r="O8"/>
  <c r="L8"/>
  <c r="K8"/>
  <c r="J8"/>
  <c r="I8"/>
  <c r="C8"/>
  <c r="E8" s="1"/>
  <c r="Q7"/>
  <c r="P7"/>
  <c r="O7"/>
  <c r="L7"/>
  <c r="K7"/>
  <c r="J7"/>
  <c r="I7"/>
  <c r="F7"/>
  <c r="D7"/>
  <c r="C7"/>
  <c r="E7" s="1"/>
  <c r="Q6"/>
  <c r="P6"/>
  <c r="O6"/>
  <c r="L6"/>
  <c r="K6"/>
  <c r="J6"/>
  <c r="I6"/>
  <c r="G6"/>
  <c r="G34" s="1"/>
  <c r="F6"/>
  <c r="D6"/>
  <c r="C6"/>
  <c r="E6" s="1"/>
  <c r="Q5"/>
  <c r="P5"/>
  <c r="O5"/>
  <c r="L5"/>
  <c r="K5"/>
  <c r="J5"/>
  <c r="I5"/>
  <c r="F5"/>
  <c r="D5"/>
  <c r="C5"/>
  <c r="E5" s="1"/>
  <c r="Q4"/>
  <c r="P4"/>
  <c r="O4"/>
  <c r="T4" s="1"/>
  <c r="T35" s="1"/>
  <c r="L4"/>
  <c r="K4"/>
  <c r="J4"/>
  <c r="I4"/>
  <c r="F4"/>
  <c r="F34" s="1"/>
  <c r="D4"/>
  <c r="D34" s="1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H3"/>
  <c r="H35" s="1"/>
  <c r="C3"/>
  <c r="C35" s="1"/>
  <c r="J7" i="5"/>
  <c r="I7"/>
  <c r="K7" s="1"/>
  <c r="L7" s="1"/>
  <c r="F7"/>
  <c r="E7"/>
  <c r="G7" s="1"/>
  <c r="H7" s="1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I18" s="1"/>
  <c r="F5"/>
  <c r="F18" s="1"/>
  <c r="E5"/>
  <c r="E17" s="1"/>
  <c r="D5"/>
  <c r="D18" s="1"/>
  <c r="C5"/>
  <c r="C17" s="1"/>
  <c r="B5"/>
  <c r="B18" s="1"/>
  <c r="AD7" i="4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E3" i="6" l="1"/>
  <c r="C34"/>
  <c r="G5" i="5"/>
  <c r="K5"/>
  <c r="B17"/>
  <c r="D17"/>
  <c r="F17"/>
  <c r="I17"/>
  <c r="C18"/>
  <c r="E18"/>
  <c r="J17"/>
  <c r="AB6" i="4"/>
  <c r="AC6"/>
  <c r="AB7"/>
  <c r="AC7"/>
  <c r="J6"/>
  <c r="R6"/>
  <c r="S6"/>
  <c r="J7"/>
  <c r="R7"/>
  <c r="S7"/>
  <c r="F5"/>
  <c r="S5" s="1"/>
  <c r="S18" s="1"/>
  <c r="C17"/>
  <c r="E17"/>
  <c r="G17"/>
  <c r="L17"/>
  <c r="N17"/>
  <c r="W17"/>
  <c r="B18"/>
  <c r="H18"/>
  <c r="M18"/>
  <c r="V18"/>
  <c r="X18"/>
  <c r="R5"/>
  <c r="R18" s="1"/>
  <c r="AC5"/>
  <c r="AC18" s="1"/>
  <c r="I21" i="5" l="1"/>
  <c r="F21"/>
  <c r="E35" i="6"/>
  <c r="E34"/>
  <c r="G17" i="5"/>
  <c r="H5"/>
  <c r="H18" s="1"/>
  <c r="G18"/>
  <c r="L5"/>
  <c r="L18" s="1"/>
  <c r="K18"/>
  <c r="K17"/>
  <c r="F17" i="4"/>
  <c r="F18"/>
  <c r="D5"/>
  <c r="AB5"/>
  <c r="AB18" s="1"/>
  <c r="J5"/>
  <c r="J18" s="1"/>
  <c r="J21" i="5" l="1"/>
  <c r="E21"/>
  <c r="D17" i="4"/>
  <c r="D18"/>
  <c r="D21" i="5" l="1"/>
</calcChain>
</file>

<file path=xl/sharedStrings.xml><?xml version="1.0" encoding="utf-8"?>
<sst xmlns="http://schemas.openxmlformats.org/spreadsheetml/2006/main" count="239" uniqueCount="108">
  <si>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</si>
  <si>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</si>
  <si>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</si>
  <si>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</si>
  <si>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</si>
  <si>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</si>
  <si>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</si>
  <si>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</si>
  <si>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</si>
  <si>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</si>
  <si>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</si>
  <si>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</si>
  <si>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</si>
  <si>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</si>
  <si>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</si>
  <si>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</si>
  <si>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</si>
  <si>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</si>
  <si>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</si>
  <si>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</si>
  <si>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</si>
  <si>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</si>
  <si>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</si>
  <si>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</si>
  <si>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</si>
  <si>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</si>
  <si>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</si>
  <si>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</si>
  <si>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</si>
  <si>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</si>
  <si>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</si>
  <si>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</si>
  <si>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</si>
  <si>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</si>
  <si>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</si>
  <si>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</si>
  <si>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</si>
  <si>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</si>
  <si>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</si>
  <si>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</si>
  <si>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</si>
  <si>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</si>
  <si>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</si>
  <si>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</si>
  <si>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</si>
  <si>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</si>
  <si>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</si>
  <si>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</si>
  <si>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</si>
  <si>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DÉCEMBRE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</si>
  <si>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</si>
  <si>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</si>
  <si>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</si>
  <si>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</si>
  <si>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</si>
  <si>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</si>
  <si>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</si>
  <si>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MARS      2016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</si>
  <si>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</si>
  <si>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</si>
  <si>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</si>
  <si>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</si>
  <si>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</si>
  <si>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</si>
  <si>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</si>
  <si>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</si>
  <si>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</si>
  <si>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</si>
  <si>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</si>
  <si>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</si>
  <si>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MARS   2016</t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</si>
  <si>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</si>
  <si>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</si>
  <si>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</si>
  <si>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</si>
  <si>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</si>
  <si>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</si>
  <si>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</si>
  <si>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</si>
  <si>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</si>
  <si>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r>
      <t xml:space="preserve">Exutoire </t>
    </r>
    <r>
      <rPr>
        <sz val="9"/>
        <rFont val="Arial"/>
        <family val="2"/>
      </rPr>
      <t>Norme 0.8</t>
    </r>
  </si>
  <si>
    <r>
      <t xml:space="preserve">Exutoire </t>
    </r>
    <r>
      <rPr>
        <sz val="9"/>
        <rFont val="Arial"/>
        <family val="2"/>
      </rPr>
      <t>Norme 45</t>
    </r>
  </si>
  <si>
    <r>
      <t xml:space="preserve">Exutoire </t>
    </r>
    <r>
      <rPr>
        <sz val="9"/>
        <rFont val="Arial"/>
        <family val="2"/>
      </rPr>
      <t>Norme 10</t>
    </r>
  </si>
  <si>
    <r>
      <t xml:space="preserve">Exutoire </t>
    </r>
    <r>
      <rPr>
        <sz val="9"/>
        <rFont val="Arial"/>
        <family val="2"/>
      </rPr>
      <t>N 6.5 - 9.0</t>
    </r>
  </si>
  <si>
    <t>Remarques</t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</si>
  <si>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</si>
  <si>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264 l/j</t>
    </r>
  </si>
  <si>
    <r>
      <t>S.E.N.E.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264 + AF 77 l/j</t>
    </r>
  </si>
  <si>
    <t>J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</si>
  <si>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264 l/j + AF 206 l/j</t>
    </r>
  </si>
  <si>
    <t>V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</si>
  <si>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264 l/j + AF 534 l/j</t>
    </r>
  </si>
  <si>
    <t>S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</si>
  <si>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264 l/j + AF 366 l/j</t>
    </r>
  </si>
  <si>
    <t>D</t>
  </si>
  <si>
    <r>
      <t>Arrêt volontaire AF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264 </t>
    </r>
  </si>
  <si>
    <t>L</t>
  </si>
  <si>
    <r>
      <t>AF p. prim.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110 + 1086 l/j</t>
    </r>
  </si>
  <si>
    <r>
      <t>AF p. prim.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110 + 487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</si>
  <si>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264 l/j + AF 60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</si>
  <si>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288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</si>
  <si>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288 l/j + AF 56 l/j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</si>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</sst>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1" fontId="6" fillId="0" borderId="2" xfId="1" applyNumberFormat="1" applyFont="1" applyBorder="1" applyAlignment="1">
      <alignment vertical="center"/>
    </xf>
    <xf numFmtId="1" fontId="6" fillId="0" borderId="22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1" fontId="6" fillId="0" borderId="24" xfId="1" applyNumberFormat="1" applyFont="1" applyBorder="1" applyAlignment="1">
      <alignment vertical="center"/>
    </xf>
    <xf numFmtId="1" fontId="6" fillId="0" borderId="18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19" xfId="1" applyNumberFormat="1" applyFont="1" applyBorder="1" applyAlignment="1">
      <alignment vertical="center"/>
    </xf>
    <xf numFmtId="1" fontId="6" fillId="0" borderId="25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164" fontId="6" fillId="0" borderId="18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1" fontId="6" fillId="0" borderId="32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1" fontId="6" fillId="0" borderId="33" xfId="1" applyNumberFormat="1" applyFont="1" applyBorder="1" applyAlignment="1">
      <alignment vertical="center"/>
    </xf>
    <xf numFmtId="1" fontId="6" fillId="0" borderId="30" xfId="1" applyNumberFormat="1" applyFont="1" applyBorder="1" applyAlignment="1">
      <alignment vertical="center"/>
    </xf>
    <xf numFmtId="1" fontId="6" fillId="0" borderId="34" xfId="1" applyNumberFormat="1" applyFont="1" applyBorder="1" applyAlignment="1">
      <alignment vertical="center"/>
    </xf>
    <xf numFmtId="164" fontId="6" fillId="0" borderId="29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1" fontId="6" fillId="0" borderId="14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1" fontId="6" fillId="0" borderId="25" xfId="1" applyNumberFormat="1" applyFont="1" applyBorder="1"/>
    <xf numFmtId="1" fontId="6" fillId="0" borderId="23" xfId="1" applyNumberFormat="1" applyFont="1" applyBorder="1"/>
    <xf numFmtId="1" fontId="7" fillId="0" borderId="20" xfId="1" applyNumberFormat="1" applyFont="1" applyBorder="1" applyAlignment="1">
      <alignment vertical="center"/>
    </xf>
    <xf numFmtId="1" fontId="7" fillId="0" borderId="18" xfId="1" applyNumberFormat="1" applyFont="1" applyBorder="1" applyAlignment="1">
      <alignment vertical="center"/>
    </xf>
    <xf numFmtId="1" fontId="6" fillId="0" borderId="37" xfId="1" applyNumberFormat="1" applyFont="1" applyBorder="1" applyAlignment="1">
      <alignment vertical="center"/>
    </xf>
    <xf numFmtId="1" fontId="7" fillId="0" borderId="38" xfId="1" applyNumberFormat="1" applyFont="1" applyBorder="1" applyAlignment="1">
      <alignment vertical="center"/>
    </xf>
    <xf numFmtId="164" fontId="7" fillId="0" borderId="37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1" xfId="1" applyNumberFormat="1" applyFont="1" applyBorder="1" applyAlignment="1">
      <alignment vertical="center"/>
    </xf>
    <xf numFmtId="1" fontId="8" fillId="0" borderId="37" xfId="1" applyNumberFormat="1" applyFont="1" applyBorder="1" applyAlignment="1">
      <alignment vertical="center"/>
    </xf>
    <xf numFmtId="1" fontId="8" fillId="0" borderId="41" xfId="1" applyNumberFormat="1" applyFont="1" applyBorder="1" applyAlignment="1">
      <alignment horizontal="right" vertical="center"/>
    </xf>
    <xf numFmtId="1" fontId="8" fillId="0" borderId="39" xfId="1" applyNumberFormat="1" applyFont="1" applyBorder="1" applyAlignment="1">
      <alignment vertical="center"/>
    </xf>
    <xf numFmtId="1" fontId="8" fillId="0" borderId="42" xfId="1" applyNumberFormat="1" applyFont="1" applyBorder="1" applyAlignment="1">
      <alignment horizontal="right" vertical="center"/>
    </xf>
    <xf numFmtId="1" fontId="8" fillId="0" borderId="43" xfId="1" applyNumberFormat="1" applyFont="1" applyBorder="1" applyAlignment="1">
      <alignment horizontal="right"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vertical="center"/>
    </xf>
    <xf numFmtId="164" fontId="8" fillId="0" borderId="43" xfId="1" applyNumberFormat="1" applyFont="1" applyBorder="1" applyAlignment="1">
      <alignment vertical="center"/>
    </xf>
    <xf numFmtId="2" fontId="8" fillId="0" borderId="43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38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2" fontId="1" fillId="0" borderId="0" xfId="1" applyNumberFormat="1" applyBorder="1"/>
    <xf numFmtId="2" fontId="6" fillId="0" borderId="46" xfId="1" applyNumberFormat="1" applyFont="1" applyBorder="1" applyAlignment="1">
      <alignment vertical="center"/>
    </xf>
    <xf numFmtId="2" fontId="6" fillId="0" borderId="47" xfId="1" applyNumberFormat="1" applyFont="1" applyBorder="1" applyAlignment="1">
      <alignment vertical="center"/>
    </xf>
    <xf numFmtId="1" fontId="7" fillId="0" borderId="39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2" fontId="7" fillId="0" borderId="38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39" xfId="1" applyNumberFormat="1" applyFont="1" applyBorder="1" applyAlignment="1">
      <alignment vertical="center"/>
    </xf>
    <xf numFmtId="2" fontId="8" fillId="0" borderId="45" xfId="1" applyNumberFormat="1" applyFont="1" applyBorder="1" applyAlignment="1">
      <alignment vertical="center"/>
    </xf>
    <xf numFmtId="2" fontId="8" fillId="0" borderId="37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41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2" fontId="8" fillId="0" borderId="39" xfId="1" applyNumberFormat="1" applyFont="1" applyBorder="1" applyAlignment="1">
      <alignment horizontal="center" vertical="center" wrapText="1"/>
    </xf>
    <xf numFmtId="2" fontId="8" fillId="0" borderId="40" xfId="1" applyNumberFormat="1" applyFont="1" applyBorder="1" applyAlignment="1">
      <alignment horizontal="center" vertical="center" wrapText="1"/>
    </xf>
    <xf numFmtId="2" fontId="8" fillId="0" borderId="49" xfId="1" applyNumberFormat="1" applyFont="1" applyBorder="1" applyAlignment="1">
      <alignment horizontal="center" vertical="center" wrapText="1"/>
    </xf>
    <xf numFmtId="2" fontId="8" fillId="0" borderId="50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2" xfId="1" applyFont="1" applyBorder="1" applyAlignment="1">
      <alignment vertical="center"/>
    </xf>
    <xf numFmtId="0" fontId="9" fillId="0" borderId="49" xfId="1" applyFont="1" applyBorder="1" applyAlignment="1">
      <alignment vertical="center"/>
    </xf>
    <xf numFmtId="0" fontId="9" fillId="0" borderId="48" xfId="1" applyFont="1" applyBorder="1" applyAlignment="1">
      <alignment vertical="center"/>
    </xf>
    <xf numFmtId="164" fontId="7" fillId="0" borderId="5" xfId="1" applyNumberFormat="1" applyFont="1" applyBorder="1" applyAlignment="1">
      <alignment vertical="center"/>
    </xf>
    <xf numFmtId="1" fontId="7" fillId="0" borderId="51" xfId="1" applyNumberFormat="1" applyFont="1" applyBorder="1" applyAlignment="1">
      <alignment vertical="center"/>
    </xf>
    <xf numFmtId="1" fontId="7" fillId="0" borderId="44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7" fillId="0" borderId="46" xfId="1" applyNumberFormat="1" applyFont="1" applyBorder="1" applyAlignment="1">
      <alignment vertical="center"/>
    </xf>
    <xf numFmtId="2" fontId="7" fillId="0" borderId="44" xfId="1" applyNumberFormat="1" applyFont="1" applyBorder="1" applyAlignment="1">
      <alignment vertical="center"/>
    </xf>
    <xf numFmtId="0" fontId="6" fillId="0" borderId="0" xfId="1" applyFont="1" applyBorder="1"/>
    <xf numFmtId="0" fontId="13" fillId="0" borderId="0" xfId="1" applyFont="1"/>
    <xf numFmtId="49" fontId="14" fillId="0" borderId="1" xfId="1" applyNumberFormat="1" applyFont="1" applyBorder="1" applyAlignment="1">
      <alignment horizontal="center" vertical="center" wrapText="1"/>
    </xf>
    <xf numFmtId="49" fontId="14" fillId="0" borderId="5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164" fontId="14" fillId="0" borderId="16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6" fillId="0" borderId="15" xfId="1" applyNumberFormat="1" applyFont="1" applyBorder="1" applyAlignment="1">
      <alignment horizontal="center" vertical="center" wrapText="1"/>
    </xf>
    <xf numFmtId="2" fontId="9" fillId="0" borderId="55" xfId="1" applyNumberFormat="1" applyFont="1" applyBorder="1" applyAlignment="1">
      <alignment horizontal="center" vertical="center" wrapText="1"/>
    </xf>
    <xf numFmtId="2" fontId="16" fillId="0" borderId="12" xfId="1" applyNumberFormat="1" applyFont="1" applyBorder="1" applyAlignment="1">
      <alignment horizontal="center" vertical="center" wrapText="1"/>
    </xf>
    <xf numFmtId="2" fontId="9" fillId="0" borderId="53" xfId="1" applyNumberFormat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1" fontId="16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38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" fillId="0" borderId="28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1" fontId="1" fillId="0" borderId="32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164" fontId="1" fillId="0" borderId="32" xfId="1" applyNumberFormat="1" applyBorder="1" applyAlignment="1" applyProtection="1">
      <alignment horizontal="right" vertical="center"/>
      <protection locked="0"/>
    </xf>
    <xf numFmtId="164" fontId="1" fillId="0" borderId="33" xfId="1" applyNumberFormat="1" applyBorder="1" applyAlignment="1">
      <alignment horizontal="right" vertical="center"/>
    </xf>
    <xf numFmtId="2" fontId="1" fillId="0" borderId="32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56" xfId="1" applyNumberFormat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0" fontId="1" fillId="0" borderId="56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1" fontId="1" fillId="0" borderId="57" xfId="1" applyNumberFormat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21" fillId="0" borderId="28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1" fontId="1" fillId="0" borderId="35" xfId="1" applyNumberFormat="1" applyBorder="1" applyAlignment="1">
      <alignment horizontal="right" vertical="center"/>
    </xf>
    <xf numFmtId="1" fontId="1" fillId="0" borderId="6" xfId="1" applyNumberForma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1" fontId="1" fillId="0" borderId="58" xfId="1" applyNumberFormat="1" applyBorder="1" applyAlignment="1">
      <alignment horizontal="right" vertical="center"/>
    </xf>
    <xf numFmtId="0" fontId="19" fillId="0" borderId="28" xfId="1" applyFont="1" applyBorder="1" applyAlignment="1">
      <alignment horizontal="center" vertical="center"/>
    </xf>
    <xf numFmtId="164" fontId="1" fillId="0" borderId="35" xfId="1" applyNumberFormat="1" applyBorder="1" applyAlignment="1">
      <alignment horizontal="right" vertical="center"/>
    </xf>
    <xf numFmtId="0" fontId="1" fillId="0" borderId="28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/>
    </xf>
    <xf numFmtId="2" fontId="1" fillId="0" borderId="31" xfId="1" applyNumberFormat="1" applyFont="1" applyBorder="1" applyAlignment="1">
      <alignment horizontal="right" vertical="center"/>
    </xf>
    <xf numFmtId="1" fontId="1" fillId="0" borderId="33" xfId="1" applyNumberFormat="1" applyFont="1" applyBorder="1" applyAlignment="1">
      <alignment horizontal="right" vertical="center"/>
    </xf>
    <xf numFmtId="2" fontId="1" fillId="0" borderId="32" xfId="1" applyNumberFormat="1" applyFont="1" applyBorder="1" applyAlignment="1">
      <alignment horizontal="right" vertical="center"/>
    </xf>
    <xf numFmtId="2" fontId="1" fillId="0" borderId="33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0" fontId="1" fillId="0" borderId="53" xfId="1" applyBorder="1" applyAlignment="1">
      <alignment horizontal="center" vertical="center"/>
    </xf>
    <xf numFmtId="0" fontId="1" fillId="0" borderId="47" xfId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0" fontId="1" fillId="0" borderId="59" xfId="1" applyBorder="1" applyAlignment="1">
      <alignment horizontal="right" vertical="center"/>
    </xf>
    <xf numFmtId="0" fontId="1" fillId="0" borderId="60" xfId="1" applyBorder="1" applyAlignment="1">
      <alignment horizontal="right" vertical="center"/>
    </xf>
    <xf numFmtId="164" fontId="1" fillId="0" borderId="57" xfId="1" applyNumberFormat="1" applyBorder="1" applyAlignment="1">
      <alignment horizontal="right" vertical="center"/>
    </xf>
    <xf numFmtId="164" fontId="1" fillId="0" borderId="61" xfId="1" applyNumberFormat="1" applyBorder="1" applyAlignment="1">
      <alignment horizontal="right" vertical="center"/>
    </xf>
    <xf numFmtId="2" fontId="1" fillId="0" borderId="58" xfId="1" applyNumberFormat="1" applyBorder="1" applyAlignment="1">
      <alignment horizontal="right" vertical="center"/>
    </xf>
    <xf numFmtId="2" fontId="1" fillId="0" borderId="47" xfId="1" applyNumberFormat="1" applyBorder="1" applyAlignment="1">
      <alignment horizontal="right" vertical="center"/>
    </xf>
    <xf numFmtId="2" fontId="1" fillId="0" borderId="61" xfId="1" applyNumberFormat="1" applyBorder="1" applyAlignment="1">
      <alignment horizontal="right" vertical="center"/>
    </xf>
    <xf numFmtId="2" fontId="1" fillId="0" borderId="51" xfId="1" applyNumberFormat="1" applyFont="1" applyBorder="1" applyAlignment="1">
      <alignment horizontal="right" vertical="center"/>
    </xf>
    <xf numFmtId="2" fontId="1" fillId="0" borderId="62" xfId="1" applyNumberFormat="1" applyFont="1" applyBorder="1" applyAlignment="1">
      <alignment horizontal="right" vertical="center"/>
    </xf>
    <xf numFmtId="0" fontId="1" fillId="0" borderId="63" xfId="1" applyBorder="1" applyAlignment="1">
      <alignment horizontal="right" vertical="center"/>
    </xf>
    <xf numFmtId="0" fontId="1" fillId="0" borderId="64" xfId="1" applyBorder="1" applyAlignment="1">
      <alignment horizontal="right" vertical="center"/>
    </xf>
    <xf numFmtId="0" fontId="1" fillId="0" borderId="53" xfId="1" applyFont="1" applyBorder="1" applyAlignment="1">
      <alignment horizontal="right" vertical="center"/>
    </xf>
    <xf numFmtId="2" fontId="1" fillId="0" borderId="54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5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5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5" xfId="1" applyNumberFormat="1" applyFont="1" applyBorder="1" applyAlignment="1">
      <alignment horizontal="right" vertical="center"/>
    </xf>
    <xf numFmtId="1" fontId="1" fillId="0" borderId="53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9" fillId="0" borderId="42" xfId="1" applyFont="1" applyBorder="1" applyAlignment="1">
      <alignment horizontal="left" vertical="center" wrapText="1"/>
    </xf>
    <xf numFmtId="0" fontId="9" fillId="0" borderId="49" xfId="1" applyFont="1" applyBorder="1" applyAlignment="1">
      <alignment horizontal="left" vertical="center" wrapText="1"/>
    </xf>
    <xf numFmtId="1" fontId="9" fillId="0" borderId="40" xfId="1" applyNumberFormat="1" applyFont="1" applyBorder="1" applyAlignment="1">
      <alignment horizontal="right" vertical="center" wrapText="1"/>
    </xf>
    <xf numFmtId="0" fontId="9" fillId="0" borderId="43" xfId="1" applyFont="1" applyBorder="1" applyAlignment="1">
      <alignment horizontal="right" vertical="center" wrapText="1"/>
    </xf>
    <xf numFmtId="0" fontId="9" fillId="0" borderId="44" xfId="1" applyFont="1" applyBorder="1" applyAlignment="1">
      <alignment horizontal="right" vertical="center" wrapText="1"/>
    </xf>
    <xf numFmtId="0" fontId="9" fillId="0" borderId="39" xfId="1" applyFont="1" applyBorder="1" applyAlignment="1">
      <alignment horizontal="right" vertical="center" wrapText="1"/>
    </xf>
    <xf numFmtId="164" fontId="9" fillId="0" borderId="40" xfId="1" applyNumberFormat="1" applyFont="1" applyBorder="1" applyAlignment="1">
      <alignment horizontal="right" vertical="center" wrapText="1"/>
    </xf>
    <xf numFmtId="164" fontId="9" fillId="0" borderId="44" xfId="1" applyNumberFormat="1" applyFont="1" applyBorder="1" applyAlignment="1">
      <alignment horizontal="right" vertical="center" wrapText="1"/>
    </xf>
    <xf numFmtId="2" fontId="23" fillId="0" borderId="40" xfId="1" applyNumberFormat="1" applyFont="1" applyBorder="1" applyAlignment="1">
      <alignment horizontal="right" vertical="center"/>
    </xf>
    <xf numFmtId="2" fontId="23" fillId="0" borderId="37" xfId="1" applyNumberFormat="1" applyFont="1" applyBorder="1" applyAlignment="1">
      <alignment horizontal="right" vertical="center"/>
    </xf>
    <xf numFmtId="2" fontId="23" fillId="0" borderId="49" xfId="1" applyNumberFormat="1" applyFont="1" applyBorder="1" applyAlignment="1">
      <alignment horizontal="right" vertical="center"/>
    </xf>
    <xf numFmtId="2" fontId="23" fillId="0" borderId="44" xfId="1" applyNumberFormat="1" applyFont="1" applyBorder="1" applyAlignment="1">
      <alignment horizontal="right" vertical="center"/>
    </xf>
    <xf numFmtId="1" fontId="23" fillId="0" borderId="42" xfId="1" applyNumberFormat="1" applyFont="1" applyBorder="1" applyAlignment="1">
      <alignment horizontal="right" vertical="center"/>
    </xf>
    <xf numFmtId="1" fontId="23" fillId="0" borderId="37" xfId="1" applyNumberFormat="1" applyFont="1" applyBorder="1" applyAlignment="1">
      <alignment horizontal="right" vertical="center"/>
    </xf>
    <xf numFmtId="1" fontId="23" fillId="0" borderId="49" xfId="1" applyNumberFormat="1" applyFont="1" applyBorder="1" applyAlignment="1">
      <alignment horizontal="right" vertical="center"/>
    </xf>
    <xf numFmtId="164" fontId="23" fillId="0" borderId="40" xfId="1" applyNumberFormat="1" applyFont="1" applyBorder="1" applyAlignment="1">
      <alignment horizontal="right" vertical="center"/>
    </xf>
    <xf numFmtId="164" fontId="23" fillId="0" borderId="39" xfId="1" applyNumberFormat="1" applyFont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37" xfId="1" applyBorder="1" applyAlignment="1">
      <alignment horizontal="right" vertical="center"/>
    </xf>
    <xf numFmtId="0" fontId="1" fillId="0" borderId="44" xfId="1" applyBorder="1" applyAlignment="1">
      <alignment horizontal="right" vertical="center"/>
    </xf>
    <xf numFmtId="2" fontId="23" fillId="0" borderId="42" xfId="1" applyNumberFormat="1" applyFont="1" applyBorder="1" applyAlignment="1">
      <alignment horizontal="right" vertical="center"/>
    </xf>
    <xf numFmtId="2" fontId="23" fillId="0" borderId="44" xfId="1" applyNumberFormat="1" applyFont="1" applyBorder="1" applyAlignment="1">
      <alignment horizontal="right" vertical="center" wrapText="1"/>
    </xf>
    <xf numFmtId="1" fontId="23" fillId="0" borderId="45" xfId="1" applyNumberFormat="1" applyFont="1" applyBorder="1" applyAlignment="1">
      <alignment horizontal="right" vertical="center"/>
    </xf>
    <xf numFmtId="1" fontId="23" fillId="0" borderId="44" xfId="1" applyNumberFormat="1" applyFont="1" applyBorder="1" applyAlignment="1">
      <alignment horizontal="right" vertical="center"/>
    </xf>
    <xf numFmtId="0" fontId="24" fillId="0" borderId="39" xfId="1" applyFont="1" applyBorder="1" applyAlignment="1">
      <alignment horizontal="center" vertical="center"/>
    </xf>
    <xf numFmtId="0" fontId="24" fillId="0" borderId="40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3" fillId="0" borderId="42" xfId="1" applyFont="1" applyBorder="1" applyAlignment="1">
      <alignment horizontal="left" vertical="center"/>
    </xf>
    <xf numFmtId="0" fontId="23" fillId="0" borderId="49" xfId="1" applyFont="1" applyBorder="1" applyAlignment="1">
      <alignment horizontal="left" vertical="center"/>
    </xf>
    <xf numFmtId="1" fontId="23" fillId="0" borderId="40" xfId="1" applyNumberFormat="1" applyFont="1" applyBorder="1" applyAlignment="1">
      <alignment horizontal="right" vertical="center"/>
    </xf>
    <xf numFmtId="1" fontId="23" fillId="0" borderId="43" xfId="1" applyNumberFormat="1" applyFont="1" applyBorder="1" applyAlignment="1">
      <alignment horizontal="right" vertical="center"/>
    </xf>
    <xf numFmtId="1" fontId="23" fillId="0" borderId="39" xfId="1" applyNumberFormat="1" applyFont="1" applyBorder="1" applyAlignment="1">
      <alignment horizontal="right" vertical="center"/>
    </xf>
    <xf numFmtId="164" fontId="23" fillId="0" borderId="44" xfId="1" applyNumberFormat="1" applyFont="1" applyBorder="1" applyAlignment="1">
      <alignment horizontal="right" vertical="center"/>
    </xf>
    <xf numFmtId="2" fontId="23" fillId="0" borderId="43" xfId="1" applyNumberFormat="1" applyFont="1" applyBorder="1" applyAlignment="1">
      <alignment horizontal="right" vertical="center"/>
    </xf>
    <xf numFmtId="164" fontId="25" fillId="0" borderId="40" xfId="1" applyNumberFormat="1" applyFont="1" applyBorder="1" applyAlignment="1">
      <alignment horizontal="right" vertical="center"/>
    </xf>
    <xf numFmtId="2" fontId="25" fillId="0" borderId="43" xfId="1" applyNumberFormat="1" applyFont="1" applyBorder="1" applyAlignment="1">
      <alignment horizontal="right" vertical="center"/>
    </xf>
    <xf numFmtId="1" fontId="25" fillId="0" borderId="40" xfId="1" applyNumberFormat="1" applyFont="1" applyBorder="1" applyAlignment="1">
      <alignment horizontal="right" vertical="center"/>
    </xf>
    <xf numFmtId="1" fontId="25" fillId="0" borderId="37" xfId="1" applyNumberFormat="1" applyFont="1" applyBorder="1" applyAlignment="1">
      <alignment horizontal="right" vertical="center"/>
    </xf>
    <xf numFmtId="1" fontId="25" fillId="0" borderId="44" xfId="1" applyNumberFormat="1" applyFont="1" applyBorder="1" applyAlignment="1">
      <alignment horizontal="right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16" fillId="0" borderId="42" xfId="3" applyFont="1" applyBorder="1" applyAlignment="1">
      <alignment horizontal="left" vertical="center"/>
    </xf>
    <xf numFmtId="0" fontId="16" fillId="0" borderId="49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38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4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0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4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6" fillId="0" borderId="42" xfId="3" applyFont="1" applyBorder="1" applyAlignment="1">
      <alignment horizontal="left" vertical="center"/>
    </xf>
    <xf numFmtId="0" fontId="26" fillId="0" borderId="49" xfId="3" applyFont="1" applyBorder="1" applyAlignment="1">
      <alignment horizontal="left" vertical="center"/>
    </xf>
    <xf numFmtId="164" fontId="27" fillId="0" borderId="39" xfId="3" applyNumberFormat="1" applyFont="1" applyBorder="1" applyAlignment="1">
      <alignment horizontal="right" vertical="center"/>
    </xf>
    <xf numFmtId="2" fontId="28" fillId="0" borderId="40" xfId="3" applyNumberFormat="1" applyFont="1" applyBorder="1" applyAlignment="1">
      <alignment horizontal="right" vertical="center"/>
    </xf>
    <xf numFmtId="2" fontId="28" fillId="0" borderId="43" xfId="3" applyNumberFormat="1" applyFont="1" applyBorder="1" applyAlignment="1">
      <alignment horizontal="right" vertical="center"/>
    </xf>
    <xf numFmtId="2" fontId="27" fillId="0" borderId="44" xfId="3" applyNumberFormat="1" applyFont="1" applyBorder="1" applyAlignment="1">
      <alignment horizontal="right" vertical="center"/>
    </xf>
    <xf numFmtId="1" fontId="27" fillId="0" borderId="40" xfId="1" applyNumberFormat="1" applyFont="1" applyBorder="1" applyAlignment="1">
      <alignment horizontal="right" vertical="center"/>
    </xf>
    <xf numFmtId="1" fontId="27" fillId="0" borderId="43" xfId="1" applyNumberFormat="1" applyFont="1" applyBorder="1" applyAlignment="1">
      <alignment horizontal="right" vertical="center"/>
    </xf>
    <xf numFmtId="1" fontId="27" fillId="0" borderId="44" xfId="1" applyNumberFormat="1" applyFont="1" applyBorder="1" applyAlignment="1">
      <alignment horizontal="right" vertical="center"/>
    </xf>
    <xf numFmtId="0" fontId="29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39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6.1"/>
      <sheetName val="01.2016.2"/>
      <sheetName val="01.2016.3"/>
      <sheetName val="01.2016.4"/>
      <sheetName val="01.2016.5"/>
      <sheetName val="01.2016.1 Rap."/>
      <sheetName val="01.2016.2 Rap."/>
      <sheetName val="01.2016.3 Rap."/>
      <sheetName val="01.2016.4 Rap."/>
      <sheetName val="01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7455</v>
          </cell>
        </row>
        <row r="34">
          <cell r="F34">
            <v>30274</v>
          </cell>
          <cell r="L34">
            <v>528786</v>
          </cell>
          <cell r="M34">
            <v>50095</v>
          </cell>
          <cell r="O34">
            <v>55402</v>
          </cell>
        </row>
        <row r="36">
          <cell r="I36">
            <v>4082.242999999999</v>
          </cell>
        </row>
        <row r="37">
          <cell r="I37">
            <v>131.68525806451609</v>
          </cell>
        </row>
      </sheetData>
      <sheetData sheetId="6">
        <row r="3">
          <cell r="C3">
            <v>6</v>
          </cell>
        </row>
        <row r="35">
          <cell r="C35">
            <v>1553.7612300000001</v>
          </cell>
          <cell r="D35">
            <v>907.12571000000003</v>
          </cell>
          <cell r="G35">
            <v>218.00622000000004</v>
          </cell>
        </row>
        <row r="36">
          <cell r="C36">
            <v>50.12133</v>
          </cell>
          <cell r="D36">
            <v>29.262119677419356</v>
          </cell>
          <cell r="G36">
            <v>7.0324587096774209</v>
          </cell>
        </row>
        <row r="37">
          <cell r="C37">
            <v>22782.422727272726</v>
          </cell>
        </row>
      </sheetData>
      <sheetData sheetId="7">
        <row r="3">
          <cell r="C3">
            <v>550</v>
          </cell>
        </row>
        <row r="35">
          <cell r="C35">
            <v>145409.63</v>
          </cell>
          <cell r="D35">
            <v>73548.892000000007</v>
          </cell>
          <cell r="G35">
            <v>13913.714</v>
          </cell>
        </row>
        <row r="36">
          <cell r="C36">
            <v>4690.6332258064522</v>
          </cell>
          <cell r="D36">
            <v>2372.5449032258066</v>
          </cell>
          <cell r="G36">
            <v>448.82948387096775</v>
          </cell>
        </row>
        <row r="37">
          <cell r="C37">
            <v>36081.79404466501</v>
          </cell>
        </row>
      </sheetData>
      <sheetData sheetId="8"/>
      <sheetData sheetId="9"/>
      <sheetData sheetId="10">
        <row r="5">
          <cell r="F5">
            <v>578881</v>
          </cell>
          <cell r="G5">
            <v>30274</v>
          </cell>
          <cell r="H5">
            <v>4082.242999999999</v>
          </cell>
          <cell r="L5">
            <v>145409.63</v>
          </cell>
          <cell r="N5">
            <v>13913.714</v>
          </cell>
          <cell r="V5">
            <v>1553.7612300000001</v>
          </cell>
          <cell r="X5">
            <v>218.00622000000004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6.1"/>
      <sheetName val="02.2016.2"/>
      <sheetName val="02.2016.3"/>
      <sheetName val="02.2016.4"/>
      <sheetName val="02.2016.5"/>
      <sheetName val="02.2016.1 Rap."/>
      <sheetName val="02.2016.2 Rap."/>
      <sheetName val="02.2016.3 Rap."/>
      <sheetName val="02.2016.4 Rap."/>
      <sheetName val="02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17669</v>
          </cell>
        </row>
        <row r="34">
          <cell r="F34">
            <v>20623</v>
          </cell>
          <cell r="L34">
            <v>585645</v>
          </cell>
          <cell r="M34">
            <v>15179</v>
          </cell>
          <cell r="O34">
            <v>30633</v>
          </cell>
        </row>
        <row r="36">
          <cell r="I36">
            <v>3472.3674999999994</v>
          </cell>
        </row>
        <row r="37">
          <cell r="I37">
            <v>119.73681034482756</v>
          </cell>
        </row>
      </sheetData>
      <sheetData sheetId="6">
        <row r="3">
          <cell r="C3">
            <v>2.5</v>
          </cell>
        </row>
        <row r="35">
          <cell r="C35">
            <v>1342.2469700000001</v>
          </cell>
          <cell r="D35">
            <v>894.97088999999983</v>
          </cell>
          <cell r="G35">
            <v>202.35097999999996</v>
          </cell>
        </row>
        <row r="36">
          <cell r="C36">
            <v>46.284378275862075</v>
          </cell>
          <cell r="D36">
            <v>30.861065172413788</v>
          </cell>
          <cell r="G36">
            <v>6.977619999999999</v>
          </cell>
        </row>
        <row r="37">
          <cell r="C37">
            <v>21038.35376175549</v>
          </cell>
        </row>
      </sheetData>
      <sheetData sheetId="7">
        <row r="3">
          <cell r="C3">
            <v>250</v>
          </cell>
        </row>
        <row r="35">
          <cell r="C35">
            <v>121602.84</v>
          </cell>
          <cell r="D35">
            <v>70808.839000000007</v>
          </cell>
          <cell r="G35">
            <v>12871.945</v>
          </cell>
        </row>
        <row r="36">
          <cell r="C36">
            <v>4193.2013793103451</v>
          </cell>
          <cell r="D36">
            <v>2441.6841034482759</v>
          </cell>
          <cell r="G36">
            <v>443.86017241379307</v>
          </cell>
        </row>
        <row r="37">
          <cell r="C37">
            <v>32255.395225464188</v>
          </cell>
        </row>
      </sheetData>
      <sheetData sheetId="8"/>
      <sheetData sheetId="9"/>
      <sheetData sheetId="10">
        <row r="6">
          <cell r="F6">
            <v>600824</v>
          </cell>
          <cell r="G6">
            <v>20623</v>
          </cell>
          <cell r="H6">
            <v>3472.3674999999994</v>
          </cell>
          <cell r="L6">
            <v>121602.84</v>
          </cell>
          <cell r="N6">
            <v>12871.945</v>
          </cell>
          <cell r="V6">
            <v>1342.2469700000001</v>
          </cell>
          <cell r="X6">
            <v>202.35097999999996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6.1"/>
      <sheetName val="03.2016.2"/>
      <sheetName val="03.2016.3"/>
      <sheetName val="03.2016.4"/>
      <sheetName val="03.2016.5"/>
      <sheetName val="03.2016.1 Rap."/>
      <sheetName val="03.2016.2 Rap."/>
      <sheetName val="03.2016.3 Rap."/>
      <sheetName val="03.2016.4 Rap."/>
      <sheetName val="03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12421</v>
          </cell>
          <cell r="I3">
            <v>3.5</v>
          </cell>
        </row>
        <row r="4">
          <cell r="C4">
            <v>19041</v>
          </cell>
          <cell r="D4">
            <v>1878</v>
          </cell>
          <cell r="E4">
            <v>502</v>
          </cell>
          <cell r="I4">
            <v>9</v>
          </cell>
        </row>
        <row r="5">
          <cell r="C5">
            <v>21737</v>
          </cell>
          <cell r="D5">
            <v>4778</v>
          </cell>
          <cell r="E5">
            <v>574</v>
          </cell>
          <cell r="I5">
            <v>7.5</v>
          </cell>
        </row>
        <row r="6">
          <cell r="C6">
            <v>31689</v>
          </cell>
          <cell r="D6">
            <v>11383</v>
          </cell>
          <cell r="E6">
            <v>13924</v>
          </cell>
          <cell r="F6">
            <v>733</v>
          </cell>
          <cell r="I6">
            <v>7</v>
          </cell>
        </row>
        <row r="7">
          <cell r="C7">
            <v>37073</v>
          </cell>
          <cell r="D7">
            <v>7661</v>
          </cell>
          <cell r="E7">
            <v>4934</v>
          </cell>
          <cell r="I7">
            <v>6</v>
          </cell>
        </row>
        <row r="8">
          <cell r="C8">
            <v>23964</v>
          </cell>
          <cell r="I8">
            <v>5.5</v>
          </cell>
        </row>
        <row r="9">
          <cell r="C9">
            <v>21629</v>
          </cell>
          <cell r="I9">
            <v>4.5</v>
          </cell>
        </row>
        <row r="10">
          <cell r="C10">
            <v>18251</v>
          </cell>
          <cell r="I10">
            <v>5</v>
          </cell>
        </row>
        <row r="11">
          <cell r="C11">
            <v>16964</v>
          </cell>
          <cell r="D11">
            <v>11640</v>
          </cell>
          <cell r="I11">
            <v>9.5</v>
          </cell>
        </row>
        <row r="12">
          <cell r="C12">
            <v>15693</v>
          </cell>
          <cell r="D12">
            <v>5191</v>
          </cell>
          <cell r="I12">
            <v>7</v>
          </cell>
        </row>
        <row r="13">
          <cell r="C13">
            <v>14888</v>
          </cell>
          <cell r="I13">
            <v>6.5</v>
          </cell>
        </row>
        <row r="14">
          <cell r="C14">
            <v>14245</v>
          </cell>
          <cell r="I14">
            <v>6</v>
          </cell>
        </row>
        <row r="15">
          <cell r="C15">
            <v>13832</v>
          </cell>
          <cell r="I15">
            <v>6</v>
          </cell>
        </row>
        <row r="16">
          <cell r="C16">
            <v>13828</v>
          </cell>
          <cell r="I16">
            <v>8</v>
          </cell>
        </row>
        <row r="17">
          <cell r="C17">
            <v>13489</v>
          </cell>
          <cell r="I17">
            <v>8.5</v>
          </cell>
        </row>
        <row r="18">
          <cell r="C18">
            <v>13392</v>
          </cell>
          <cell r="I18">
            <v>7.5</v>
          </cell>
        </row>
        <row r="19">
          <cell r="C19">
            <v>12631</v>
          </cell>
          <cell r="I19">
            <v>7</v>
          </cell>
        </row>
        <row r="20">
          <cell r="C20">
            <v>12350</v>
          </cell>
          <cell r="D20">
            <v>1071</v>
          </cell>
          <cell r="I20">
            <v>8</v>
          </cell>
        </row>
        <row r="21">
          <cell r="C21">
            <v>11865</v>
          </cell>
          <cell r="I21">
            <v>7.5</v>
          </cell>
        </row>
        <row r="22">
          <cell r="C22">
            <v>11784</v>
          </cell>
          <cell r="I22">
            <v>7.5</v>
          </cell>
        </row>
        <row r="23">
          <cell r="C23">
            <v>11997</v>
          </cell>
          <cell r="I23">
            <v>10</v>
          </cell>
        </row>
        <row r="24">
          <cell r="C24">
            <v>11703</v>
          </cell>
          <cell r="I24">
            <v>8</v>
          </cell>
        </row>
        <row r="25">
          <cell r="C25">
            <v>11351</v>
          </cell>
          <cell r="I25">
            <v>5</v>
          </cell>
        </row>
        <row r="26">
          <cell r="C26">
            <v>11139</v>
          </cell>
          <cell r="I26">
            <v>6</v>
          </cell>
        </row>
        <row r="27">
          <cell r="C27">
            <v>10946</v>
          </cell>
          <cell r="D27">
            <v>1028</v>
          </cell>
          <cell r="I27">
            <v>5</v>
          </cell>
        </row>
        <row r="28">
          <cell r="C28">
            <v>10391</v>
          </cell>
          <cell r="I28">
            <v>5</v>
          </cell>
        </row>
        <row r="29">
          <cell r="C29">
            <v>9764</v>
          </cell>
          <cell r="I29">
            <v>5</v>
          </cell>
        </row>
        <row r="30">
          <cell r="C30">
            <v>11373</v>
          </cell>
          <cell r="I30">
            <v>7</v>
          </cell>
        </row>
        <row r="31">
          <cell r="C31">
            <v>9909</v>
          </cell>
          <cell r="I31">
            <v>7.5</v>
          </cell>
        </row>
        <row r="32">
          <cell r="C32">
            <v>10029</v>
          </cell>
          <cell r="I32">
            <v>6</v>
          </cell>
        </row>
        <row r="33">
          <cell r="C33">
            <v>9927</v>
          </cell>
          <cell r="I33">
            <v>6.5</v>
          </cell>
        </row>
        <row r="34">
          <cell r="F34">
            <v>733</v>
          </cell>
          <cell r="L34">
            <v>469295</v>
          </cell>
          <cell r="M34">
            <v>19934</v>
          </cell>
          <cell r="O34">
            <v>44630</v>
          </cell>
        </row>
        <row r="36">
          <cell r="I36">
            <v>3276.2775000000001</v>
          </cell>
        </row>
        <row r="37">
          <cell r="I37">
            <v>105.68637096774194</v>
          </cell>
        </row>
      </sheetData>
      <sheetData sheetId="6">
        <row r="3">
          <cell r="C3">
            <v>3.5</v>
          </cell>
          <cell r="D3">
            <v>1.9</v>
          </cell>
          <cell r="G3">
            <v>0.45</v>
          </cell>
        </row>
        <row r="4">
          <cell r="C4">
            <v>3.04</v>
          </cell>
          <cell r="D4">
            <v>1.7</v>
          </cell>
          <cell r="G4">
            <v>0.43</v>
          </cell>
        </row>
        <row r="5">
          <cell r="C5">
            <v>2.15</v>
          </cell>
          <cell r="D5">
            <v>1.45</v>
          </cell>
          <cell r="G5">
            <v>0.34</v>
          </cell>
        </row>
        <row r="6">
          <cell r="C6">
            <v>1.2</v>
          </cell>
          <cell r="D6">
            <v>1</v>
          </cell>
          <cell r="G6">
            <v>0.25</v>
          </cell>
        </row>
        <row r="7">
          <cell r="C7">
            <v>1</v>
          </cell>
          <cell r="D7">
            <v>0.9</v>
          </cell>
          <cell r="G7">
            <v>0.2</v>
          </cell>
        </row>
        <row r="8">
          <cell r="C8">
            <v>1.96</v>
          </cell>
          <cell r="D8">
            <v>1.44</v>
          </cell>
          <cell r="G8">
            <v>0.27</v>
          </cell>
        </row>
        <row r="9">
          <cell r="C9">
            <v>2.2000000000000002</v>
          </cell>
          <cell r="D9">
            <v>1.6</v>
          </cell>
          <cell r="G9">
            <v>0.32</v>
          </cell>
        </row>
        <row r="10">
          <cell r="C10">
            <v>2.42</v>
          </cell>
          <cell r="D10">
            <v>1.71</v>
          </cell>
          <cell r="G10">
            <v>0.38</v>
          </cell>
        </row>
        <row r="11">
          <cell r="C11">
            <v>2.62</v>
          </cell>
          <cell r="D11">
            <v>1.54</v>
          </cell>
          <cell r="G11">
            <v>0.17</v>
          </cell>
        </row>
        <row r="12">
          <cell r="C12">
            <v>2.89</v>
          </cell>
          <cell r="D12">
            <v>1.58</v>
          </cell>
          <cell r="G12">
            <v>0.35</v>
          </cell>
        </row>
        <row r="13">
          <cell r="C13">
            <v>3.5</v>
          </cell>
          <cell r="D13">
            <v>1.7</v>
          </cell>
          <cell r="G13">
            <v>0.38</v>
          </cell>
        </row>
        <row r="14">
          <cell r="C14">
            <v>3.8</v>
          </cell>
          <cell r="D14">
            <v>1.8</v>
          </cell>
          <cell r="G14">
            <v>0.4</v>
          </cell>
        </row>
        <row r="15">
          <cell r="C15">
            <v>4.07</v>
          </cell>
          <cell r="D15">
            <v>1.86</v>
          </cell>
          <cell r="G15">
            <v>0.43</v>
          </cell>
        </row>
        <row r="16">
          <cell r="C16">
            <v>4</v>
          </cell>
          <cell r="D16">
            <v>1.9</v>
          </cell>
          <cell r="G16">
            <v>0.45</v>
          </cell>
        </row>
        <row r="17">
          <cell r="C17">
            <v>3.4</v>
          </cell>
          <cell r="D17">
            <v>1.93</v>
          </cell>
          <cell r="G17">
            <v>0.49</v>
          </cell>
        </row>
        <row r="18">
          <cell r="C18">
            <v>3.5</v>
          </cell>
          <cell r="D18">
            <v>1.95</v>
          </cell>
          <cell r="G18">
            <v>0.4</v>
          </cell>
        </row>
        <row r="19">
          <cell r="C19">
            <v>3.68</v>
          </cell>
          <cell r="D19">
            <v>1.96</v>
          </cell>
          <cell r="G19">
            <v>0.38</v>
          </cell>
        </row>
        <row r="20">
          <cell r="C20">
            <v>4</v>
          </cell>
          <cell r="D20">
            <v>2.2000000000000002</v>
          </cell>
          <cell r="G20">
            <v>0.4</v>
          </cell>
        </row>
        <row r="21">
          <cell r="C21">
            <v>4.0999999999999996</v>
          </cell>
          <cell r="D21">
            <v>2.2999999999999998</v>
          </cell>
          <cell r="G21">
            <v>0.46</v>
          </cell>
        </row>
        <row r="22">
          <cell r="C22">
            <v>4.1900000000000004</v>
          </cell>
          <cell r="D22">
            <v>2.5099999999999998</v>
          </cell>
          <cell r="G22">
            <v>0.48</v>
          </cell>
        </row>
        <row r="23">
          <cell r="C23">
            <v>4.2</v>
          </cell>
          <cell r="D23">
            <v>2.2000000000000002</v>
          </cell>
          <cell r="G23">
            <v>0.48</v>
          </cell>
        </row>
        <row r="24">
          <cell r="C24">
            <v>4.1500000000000004</v>
          </cell>
          <cell r="D24">
            <v>2</v>
          </cell>
          <cell r="G24">
            <v>0.48</v>
          </cell>
        </row>
        <row r="25">
          <cell r="C25">
            <v>4.1500000000000004</v>
          </cell>
          <cell r="D25">
            <v>1.64</v>
          </cell>
          <cell r="G25">
            <v>0.48</v>
          </cell>
        </row>
        <row r="26">
          <cell r="C26">
            <v>4.3</v>
          </cell>
          <cell r="D26">
            <v>1.8</v>
          </cell>
          <cell r="G26">
            <v>0.48</v>
          </cell>
        </row>
        <row r="27">
          <cell r="C27">
            <v>4.5</v>
          </cell>
          <cell r="D27">
            <v>2</v>
          </cell>
          <cell r="G27">
            <v>0.45</v>
          </cell>
        </row>
        <row r="28">
          <cell r="C28">
            <v>5</v>
          </cell>
          <cell r="D28">
            <v>2.2000000000000002</v>
          </cell>
          <cell r="G28">
            <v>0.48</v>
          </cell>
        </row>
        <row r="29">
          <cell r="C29">
            <v>5.2</v>
          </cell>
          <cell r="D29">
            <v>2.4</v>
          </cell>
          <cell r="G29">
            <v>0.5</v>
          </cell>
        </row>
        <row r="30">
          <cell r="C30">
            <v>4.7300000000000004</v>
          </cell>
          <cell r="D30">
            <v>2.2000000000000002</v>
          </cell>
          <cell r="G30">
            <v>0.52</v>
          </cell>
        </row>
        <row r="31">
          <cell r="C31">
            <v>5</v>
          </cell>
          <cell r="D31">
            <v>2.4</v>
          </cell>
          <cell r="G31">
            <v>0.55000000000000004</v>
          </cell>
        </row>
        <row r="32">
          <cell r="C32">
            <v>4.7</v>
          </cell>
          <cell r="D32">
            <v>1.9</v>
          </cell>
          <cell r="G32">
            <v>0.45</v>
          </cell>
        </row>
        <row r="33">
          <cell r="C33">
            <v>4.78</v>
          </cell>
          <cell r="D33">
            <v>2.0099999999999998</v>
          </cell>
          <cell r="G33">
            <v>0.44</v>
          </cell>
        </row>
        <row r="35">
          <cell r="C35">
            <v>1524.4706100000001</v>
          </cell>
          <cell r="D35">
            <v>812.14141999999993</v>
          </cell>
          <cell r="G35">
            <v>183.64433</v>
          </cell>
        </row>
        <row r="36">
          <cell r="C36">
            <v>49.176471290322581</v>
          </cell>
          <cell r="D36">
            <v>26.198110322580643</v>
          </cell>
          <cell r="G36">
            <v>5.9240106451612906</v>
          </cell>
        </row>
        <row r="37">
          <cell r="C37">
            <v>22352.941495601171</v>
          </cell>
        </row>
      </sheetData>
      <sheetData sheetId="7">
        <row r="3">
          <cell r="C3">
            <v>310</v>
          </cell>
          <cell r="D3">
            <v>160</v>
          </cell>
          <cell r="G3">
            <v>26</v>
          </cell>
        </row>
        <row r="4">
          <cell r="C4">
            <v>314</v>
          </cell>
          <cell r="D4">
            <v>135</v>
          </cell>
          <cell r="G4">
            <v>26</v>
          </cell>
        </row>
        <row r="5">
          <cell r="C5">
            <v>190</v>
          </cell>
          <cell r="D5">
            <v>123</v>
          </cell>
          <cell r="G5">
            <v>21</v>
          </cell>
        </row>
        <row r="6">
          <cell r="C6">
            <v>140</v>
          </cell>
          <cell r="D6">
            <v>110</v>
          </cell>
          <cell r="G6">
            <v>18</v>
          </cell>
        </row>
        <row r="7">
          <cell r="C7">
            <v>100</v>
          </cell>
          <cell r="D7">
            <v>90</v>
          </cell>
          <cell r="G7">
            <v>16</v>
          </cell>
        </row>
        <row r="8">
          <cell r="C8">
            <v>184</v>
          </cell>
          <cell r="D8">
            <v>121</v>
          </cell>
          <cell r="G8">
            <v>19</v>
          </cell>
        </row>
        <row r="9">
          <cell r="C9">
            <v>200</v>
          </cell>
          <cell r="D9">
            <v>120</v>
          </cell>
          <cell r="G9">
            <v>19</v>
          </cell>
        </row>
        <row r="10">
          <cell r="C10">
            <v>221</v>
          </cell>
          <cell r="D10">
            <v>119</v>
          </cell>
          <cell r="G10">
            <v>19</v>
          </cell>
        </row>
        <row r="11">
          <cell r="C11">
            <v>217</v>
          </cell>
          <cell r="D11">
            <v>125</v>
          </cell>
          <cell r="G11">
            <v>48</v>
          </cell>
        </row>
        <row r="12">
          <cell r="C12">
            <v>271</v>
          </cell>
          <cell r="D12">
            <v>137</v>
          </cell>
          <cell r="G12">
            <v>37</v>
          </cell>
        </row>
        <row r="13">
          <cell r="C13">
            <v>300</v>
          </cell>
          <cell r="D13">
            <v>145</v>
          </cell>
          <cell r="G13">
            <v>30</v>
          </cell>
        </row>
        <row r="14">
          <cell r="C14">
            <v>310</v>
          </cell>
          <cell r="D14">
            <v>150</v>
          </cell>
          <cell r="G14">
            <v>28</v>
          </cell>
        </row>
        <row r="15">
          <cell r="C15">
            <v>311</v>
          </cell>
          <cell r="D15">
            <v>155</v>
          </cell>
          <cell r="G15">
            <v>25</v>
          </cell>
        </row>
        <row r="16">
          <cell r="C16">
            <v>300</v>
          </cell>
          <cell r="D16">
            <v>150</v>
          </cell>
          <cell r="G16">
            <v>28</v>
          </cell>
        </row>
        <row r="17">
          <cell r="C17">
            <v>292</v>
          </cell>
          <cell r="D17">
            <v>141</v>
          </cell>
          <cell r="G17">
            <v>32</v>
          </cell>
        </row>
        <row r="18">
          <cell r="C18">
            <v>310</v>
          </cell>
          <cell r="D18">
            <v>140</v>
          </cell>
          <cell r="G18">
            <v>30</v>
          </cell>
        </row>
        <row r="19">
          <cell r="C19">
            <v>332</v>
          </cell>
          <cell r="D19">
            <v>141</v>
          </cell>
          <cell r="G19">
            <v>28</v>
          </cell>
        </row>
        <row r="20">
          <cell r="C20">
            <v>350</v>
          </cell>
          <cell r="D20">
            <v>160</v>
          </cell>
          <cell r="G20">
            <v>30</v>
          </cell>
        </row>
        <row r="21">
          <cell r="C21">
            <v>360</v>
          </cell>
          <cell r="D21">
            <v>180</v>
          </cell>
          <cell r="G21">
            <v>32</v>
          </cell>
        </row>
        <row r="22">
          <cell r="C22">
            <v>369</v>
          </cell>
          <cell r="D22">
            <v>184</v>
          </cell>
          <cell r="G22">
            <v>32</v>
          </cell>
        </row>
        <row r="23">
          <cell r="C23">
            <v>300</v>
          </cell>
          <cell r="D23">
            <v>130</v>
          </cell>
          <cell r="G23">
            <v>25</v>
          </cell>
        </row>
        <row r="24">
          <cell r="C24">
            <v>320</v>
          </cell>
          <cell r="D24">
            <v>150</v>
          </cell>
          <cell r="G24">
            <v>25</v>
          </cell>
        </row>
        <row r="25">
          <cell r="C25">
            <v>326</v>
          </cell>
          <cell r="D25">
            <v>163</v>
          </cell>
          <cell r="G25">
            <v>25</v>
          </cell>
        </row>
        <row r="26">
          <cell r="C26">
            <v>350</v>
          </cell>
          <cell r="D26">
            <v>170</v>
          </cell>
          <cell r="G26">
            <v>26</v>
          </cell>
        </row>
        <row r="27">
          <cell r="C27">
            <v>380</v>
          </cell>
          <cell r="D27">
            <v>180</v>
          </cell>
          <cell r="G27">
            <v>27</v>
          </cell>
        </row>
        <row r="28">
          <cell r="C28">
            <v>400</v>
          </cell>
          <cell r="D28">
            <v>200</v>
          </cell>
          <cell r="G28">
            <v>28</v>
          </cell>
        </row>
        <row r="29">
          <cell r="C29">
            <v>450</v>
          </cell>
          <cell r="D29">
            <v>220</v>
          </cell>
          <cell r="G29">
            <v>30</v>
          </cell>
        </row>
        <row r="30">
          <cell r="C30">
            <v>439</v>
          </cell>
          <cell r="D30">
            <v>215</v>
          </cell>
          <cell r="G30">
            <v>29</v>
          </cell>
        </row>
        <row r="31">
          <cell r="C31">
            <v>450</v>
          </cell>
          <cell r="D31">
            <v>220</v>
          </cell>
          <cell r="G31">
            <v>30</v>
          </cell>
        </row>
        <row r="32">
          <cell r="C32">
            <v>430</v>
          </cell>
          <cell r="D32">
            <v>180</v>
          </cell>
          <cell r="G32">
            <v>27</v>
          </cell>
        </row>
        <row r="33">
          <cell r="C33">
            <v>442</v>
          </cell>
          <cell r="D33">
            <v>148</v>
          </cell>
          <cell r="G33">
            <v>28</v>
          </cell>
        </row>
        <row r="35">
          <cell r="C35">
            <v>133878.57500000001</v>
          </cell>
          <cell r="D35">
            <v>67497.819999999978</v>
          </cell>
          <cell r="G35">
            <v>12514.642999999998</v>
          </cell>
        </row>
        <row r="36">
          <cell r="C36">
            <v>4318.6637096774193</v>
          </cell>
          <cell r="D36">
            <v>2177.3490322580637</v>
          </cell>
          <cell r="G36">
            <v>403.6981612903225</v>
          </cell>
        </row>
        <row r="37">
          <cell r="C37">
            <v>33220.490074441695</v>
          </cell>
        </row>
      </sheetData>
      <sheetData sheetId="8"/>
      <sheetData sheetId="9"/>
      <sheetData sheetId="10">
        <row r="7">
          <cell r="F7">
            <v>489229</v>
          </cell>
          <cell r="G7">
            <v>733</v>
          </cell>
          <cell r="H7">
            <v>3276.2775000000001</v>
          </cell>
          <cell r="L7">
            <v>133878.57500000001</v>
          </cell>
          <cell r="N7">
            <v>12514.642999999998</v>
          </cell>
          <cell r="V7">
            <v>1524.4706100000001</v>
          </cell>
          <cell r="X7">
            <v>183.64433</v>
          </cell>
        </row>
        <row r="18">
          <cell r="J18">
            <v>6.5093718213420884</v>
          </cell>
          <cell r="R18">
            <v>242.41216502069696</v>
          </cell>
          <cell r="S18">
            <v>23.679897109282397</v>
          </cell>
          <cell r="AB18">
            <v>2.6780516266032799</v>
          </cell>
          <cell r="AC18">
            <v>0.36292115592608498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topLeftCell="L1" zoomScaleNormal="100" workbookViewId="0">
      <selection activeCell="R7" sqref="R7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2016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2016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2016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'[1]01.2016.1 Rap.'!L34</f>
        <v>528786</v>
      </c>
      <c r="C5" s="33">
        <f>'[1]01.2016.1 Rap.'!M34</f>
        <v>50095</v>
      </c>
      <c r="D5" s="34">
        <f t="shared" ref="D5:D7" si="0">F5-E5</f>
        <v>523479</v>
      </c>
      <c r="E5" s="35">
        <f>'[1]01.2016.1 Rap.'!O34</f>
        <v>55402</v>
      </c>
      <c r="F5" s="36">
        <f>B5+C5</f>
        <v>578881</v>
      </c>
      <c r="G5" s="37">
        <f>'[1]01.2016.1 Rap.'!F34</f>
        <v>30274</v>
      </c>
      <c r="H5" s="38">
        <f>'[1]01.2016.1 Rap.'!I36</f>
        <v>4082.242999999999</v>
      </c>
      <c r="I5" s="39">
        <f>'[1]01.2016.1 Rap.'!I37</f>
        <v>131.68525806451609</v>
      </c>
      <c r="J5" s="40">
        <f t="shared" ref="J5:J7" si="1">(H5*1000)/F5</f>
        <v>7.051955410524787</v>
      </c>
      <c r="K5" s="31" t="s">
        <v>26</v>
      </c>
      <c r="L5" s="41">
        <f>'[1]01.2016.3 Rap.'!C35</f>
        <v>145409.63</v>
      </c>
      <c r="M5" s="42">
        <f>'[1]01.2016.3 Rap.'!D35</f>
        <v>73548.892000000007</v>
      </c>
      <c r="N5" s="43">
        <f>'[1]01.2016.3 Rap.'!G35</f>
        <v>13913.714</v>
      </c>
      <c r="O5" s="44">
        <f>'[1]01.2016.3 Rap.'!C36</f>
        <v>4690.6332258064522</v>
      </c>
      <c r="P5" s="44">
        <f>'[1]01.2016.3 Rap.'!D36</f>
        <v>2372.5449032258066</v>
      </c>
      <c r="Q5" s="44">
        <f>'[1]01.2016.3 Rap.'!G36</f>
        <v>448.82948387096775</v>
      </c>
      <c r="R5" s="45">
        <f>(L5*1000)/F5</f>
        <v>251.19088379131463</v>
      </c>
      <c r="S5" s="42">
        <f>(N5*1000)/F5</f>
        <v>24.035534073496972</v>
      </c>
      <c r="T5" s="46">
        <f>'[1]01.2016.3 Rap.'!C37</f>
        <v>36081.79404466501</v>
      </c>
      <c r="U5" s="31" t="s">
        <v>26</v>
      </c>
      <c r="V5" s="47">
        <f>'[1]01.2016.2 Rap.'!C35</f>
        <v>1553.7612300000001</v>
      </c>
      <c r="W5" s="47">
        <f>'[1]01.2016.2 Rap.'!D35</f>
        <v>907.12571000000003</v>
      </c>
      <c r="X5" s="47">
        <f>'[1]01.2016.2 Rap.'!G35</f>
        <v>218.00622000000004</v>
      </c>
      <c r="Y5" s="47">
        <f>'[1]01.2016.2 Rap.'!C36</f>
        <v>50.12133</v>
      </c>
      <c r="Z5" s="44">
        <f>'[1]01.2016.2 Rap.'!D36</f>
        <v>29.262119677419356</v>
      </c>
      <c r="AA5" s="44">
        <f>'[1]01.2016.2 Rap.'!G36</f>
        <v>7.0324587096774209</v>
      </c>
      <c r="AB5" s="48">
        <f t="shared" ref="AB5:AB7" si="2">(V5*1000)/F5</f>
        <v>2.684077090110057</v>
      </c>
      <c r="AC5" s="49">
        <f t="shared" ref="AC5:AC7" si="3">(X5*1000)/F5</f>
        <v>0.37659937016416162</v>
      </c>
      <c r="AD5" s="46">
        <f>'[1]01.2016.2 Rap.'!C37</f>
        <v>22782.422727272726</v>
      </c>
    </row>
    <row r="6" spans="1:30" ht="20.25" customHeight="1">
      <c r="A6" s="50" t="s">
        <v>27</v>
      </c>
      <c r="B6" s="51">
        <f>'[2]02.2016.1 Rap.'!L34</f>
        <v>585645</v>
      </c>
      <c r="C6" s="52">
        <f>'[2]02.2016.1 Rap.'!M34</f>
        <v>15179</v>
      </c>
      <c r="D6" s="53">
        <f t="shared" si="0"/>
        <v>570191</v>
      </c>
      <c r="E6" s="53">
        <f>'[2]02.2016.1 Rap.'!O34</f>
        <v>30633</v>
      </c>
      <c r="F6" s="54">
        <f>B6+C6</f>
        <v>600824</v>
      </c>
      <c r="G6" s="50">
        <f>'[2]02.2016.1 Rap.'!F34</f>
        <v>20623</v>
      </c>
      <c r="H6" s="55">
        <f>'[2]02.2016.1 Rap.'!I36</f>
        <v>3472.3674999999994</v>
      </c>
      <c r="I6" s="56">
        <f>'[2]02.2016.1 Rap.'!I37</f>
        <v>119.73681034482756</v>
      </c>
      <c r="J6" s="57">
        <f t="shared" si="1"/>
        <v>5.779342203374032</v>
      </c>
      <c r="K6" s="50" t="s">
        <v>27</v>
      </c>
      <c r="L6" s="58">
        <f>'[2]02.2016.3 Rap.'!C35</f>
        <v>121602.84</v>
      </c>
      <c r="M6" s="51">
        <f>'[2]02.2016.3 Rap.'!D35</f>
        <v>70808.839000000007</v>
      </c>
      <c r="N6" s="58">
        <f>'[2]02.2016.3 Rap.'!G35</f>
        <v>12871.945</v>
      </c>
      <c r="O6" s="51">
        <f>'[2]02.2016.3 Rap.'!C36</f>
        <v>4193.2013793103451</v>
      </c>
      <c r="P6" s="51">
        <f>'[2]02.2016.3 Rap.'!D36</f>
        <v>2441.6841034482759</v>
      </c>
      <c r="Q6" s="51">
        <f>'[2]02.2016.3 Rap.'!G36</f>
        <v>443.86017241379307</v>
      </c>
      <c r="R6" s="56">
        <f>(L6*1000)/F6</f>
        <v>202.39344633370172</v>
      </c>
      <c r="S6" s="51">
        <f>(N6*1000)/F6</f>
        <v>21.423819621053752</v>
      </c>
      <c r="T6" s="57">
        <f>'[2]02.2016.3 Rap.'!C37</f>
        <v>32255.395225464188</v>
      </c>
      <c r="U6" s="50" t="s">
        <v>27</v>
      </c>
      <c r="V6" s="59">
        <f>'[2]02.2016.2 Rap.'!C35</f>
        <v>1342.2469700000001</v>
      </c>
      <c r="W6" s="59">
        <f>'[2]02.2016.2 Rap.'!D35</f>
        <v>894.97088999999983</v>
      </c>
      <c r="X6" s="59">
        <f>'[2]02.2016.2 Rap.'!G35</f>
        <v>202.35097999999996</v>
      </c>
      <c r="Y6" s="59">
        <f>'[2]02.2016.2 Rap.'!C36</f>
        <v>46.284378275862075</v>
      </c>
      <c r="Z6" s="51">
        <f>'[2]02.2016.2 Rap.'!D36</f>
        <v>30.861065172413788</v>
      </c>
      <c r="AA6" s="51">
        <f>'[2]02.2016.2 Rap.'!G36</f>
        <v>6.977619999999999</v>
      </c>
      <c r="AB6" s="60">
        <f t="shared" si="2"/>
        <v>2.2340102426001627</v>
      </c>
      <c r="AC6" s="61">
        <f t="shared" si="3"/>
        <v>0.33678910962278463</v>
      </c>
      <c r="AD6" s="57">
        <f>'[2]02.2016.2 Rap.'!C37</f>
        <v>21038.35376175549</v>
      </c>
    </row>
    <row r="7" spans="1:30" ht="20.25" customHeight="1">
      <c r="A7" s="50" t="s">
        <v>28</v>
      </c>
      <c r="B7" s="62">
        <f>'[3]03.2016.1 Rap.'!L34</f>
        <v>469295</v>
      </c>
      <c r="C7" s="52">
        <f>'[3]03.2016.1 Rap.'!M34</f>
        <v>19934</v>
      </c>
      <c r="D7" s="53">
        <f t="shared" si="0"/>
        <v>444599</v>
      </c>
      <c r="E7" s="53">
        <f>'[3]03.2016.1 Rap.'!O34</f>
        <v>44630</v>
      </c>
      <c r="F7" s="54">
        <f>B7+C7</f>
        <v>489229</v>
      </c>
      <c r="G7" s="50">
        <f>'[3]03.2016.1 Rap.'!F34</f>
        <v>733</v>
      </c>
      <c r="H7" s="55">
        <f>'[3]03.2016.1 Rap.'!I36</f>
        <v>3276.2775000000001</v>
      </c>
      <c r="I7" s="56">
        <f>'[3]03.2016.1 Rap.'!I37</f>
        <v>105.68637096774194</v>
      </c>
      <c r="J7" s="57">
        <f t="shared" si="1"/>
        <v>6.6968178501274451</v>
      </c>
      <c r="K7" s="50" t="s">
        <v>28</v>
      </c>
      <c r="L7" s="58">
        <f>'[3]03.2016.3 Rap.'!C35</f>
        <v>133878.57500000001</v>
      </c>
      <c r="M7" s="51">
        <f>'[3]03.2016.3 Rap.'!D35</f>
        <v>67497.819999999978</v>
      </c>
      <c r="N7" s="58">
        <f>'[3]03.2016.3 Rap.'!G35</f>
        <v>12514.642999999998</v>
      </c>
      <c r="O7" s="51">
        <f>'[3]03.2016.3 Rap.'!C36</f>
        <v>4318.6637096774193</v>
      </c>
      <c r="P7" s="51">
        <f>'[3]03.2016.3 Rap.'!D36</f>
        <v>2177.3490322580637</v>
      </c>
      <c r="Q7" s="51">
        <f>'[3]03.2016.3 Rap.'!G36</f>
        <v>403.6981612903225</v>
      </c>
      <c r="R7" s="56">
        <f>(L7*1000)/F7</f>
        <v>273.65216493707447</v>
      </c>
      <c r="S7" s="51">
        <f>(N7*1000)/F7</f>
        <v>25.58033763329647</v>
      </c>
      <c r="T7" s="57">
        <f>'[3]03.2016.3 Rap.'!C37</f>
        <v>33220.490074441695</v>
      </c>
      <c r="U7" s="50" t="s">
        <v>28</v>
      </c>
      <c r="V7" s="59">
        <f>'[3]03.2016.2 Rap.'!C35</f>
        <v>1524.4706100000001</v>
      </c>
      <c r="W7" s="59">
        <f>'[3]03.2016.2 Rap.'!D35</f>
        <v>812.14141999999993</v>
      </c>
      <c r="X7" s="59">
        <f>'[3]03.2016.2 Rap.'!G35</f>
        <v>183.64433</v>
      </c>
      <c r="Y7" s="59">
        <f>'[3]03.2016.2 Rap.'!C36</f>
        <v>49.176471290322581</v>
      </c>
      <c r="Z7" s="51">
        <f>'[3]03.2016.2 Rap.'!D36</f>
        <v>26.198110322580643</v>
      </c>
      <c r="AA7" s="51">
        <f>'[3]03.2016.2 Rap.'!G36</f>
        <v>5.9240106451612906</v>
      </c>
      <c r="AB7" s="60">
        <f t="shared" si="2"/>
        <v>3.1160675470996204</v>
      </c>
      <c r="AC7" s="61">
        <f t="shared" si="3"/>
        <v>0.37537498799130875</v>
      </c>
      <c r="AD7" s="57">
        <f>'[3]03.2016.2 Rap.'!C37</f>
        <v>22352.941495601171</v>
      </c>
    </row>
    <row r="8" spans="1:30" ht="20.25" customHeight="1">
      <c r="A8" s="50" t="s">
        <v>29</v>
      </c>
      <c r="B8" s="51"/>
      <c r="C8" s="52"/>
      <c r="D8" s="53"/>
      <c r="E8" s="53"/>
      <c r="F8" s="63"/>
      <c r="G8" s="52"/>
      <c r="H8" s="55"/>
      <c r="I8" s="56"/>
      <c r="J8" s="57"/>
      <c r="K8" s="50" t="s">
        <v>29</v>
      </c>
      <c r="L8" s="58"/>
      <c r="M8" s="51"/>
      <c r="N8" s="58"/>
      <c r="O8" s="51"/>
      <c r="P8" s="51"/>
      <c r="Q8" s="51"/>
      <c r="R8" s="51"/>
      <c r="S8" s="51"/>
      <c r="T8" s="57"/>
      <c r="U8" s="50" t="s">
        <v>29</v>
      </c>
      <c r="V8" s="59"/>
      <c r="W8" s="59"/>
      <c r="X8" s="59"/>
      <c r="Y8" s="59"/>
      <c r="Z8" s="51"/>
      <c r="AA8" s="51"/>
      <c r="AB8" s="60"/>
      <c r="AC8" s="61"/>
      <c r="AD8" s="57"/>
    </row>
    <row r="9" spans="1:30" ht="20.25" customHeight="1">
      <c r="A9" s="50" t="s">
        <v>30</v>
      </c>
      <c r="B9" s="62"/>
      <c r="C9" s="52"/>
      <c r="D9" s="53"/>
      <c r="E9" s="53"/>
      <c r="F9" s="63"/>
      <c r="G9" s="52"/>
      <c r="H9" s="55"/>
      <c r="I9" s="56"/>
      <c r="J9" s="57"/>
      <c r="K9" s="50" t="s">
        <v>30</v>
      </c>
      <c r="L9" s="58"/>
      <c r="M9" s="51"/>
      <c r="N9" s="58"/>
      <c r="O9" s="51"/>
      <c r="P9" s="51"/>
      <c r="Q9" s="51"/>
      <c r="R9" s="51"/>
      <c r="S9" s="51"/>
      <c r="T9" s="57"/>
      <c r="U9" s="50" t="s">
        <v>30</v>
      </c>
      <c r="V9" s="59"/>
      <c r="W9" s="59"/>
      <c r="X9" s="59"/>
      <c r="Y9" s="59"/>
      <c r="Z9" s="51"/>
      <c r="AA9" s="51"/>
      <c r="AB9" s="60"/>
      <c r="AC9" s="61"/>
      <c r="AD9" s="57"/>
    </row>
    <row r="10" spans="1:30" ht="20.25" customHeight="1">
      <c r="A10" s="50" t="s">
        <v>31</v>
      </c>
      <c r="B10" s="62"/>
      <c r="C10" s="52"/>
      <c r="D10" s="53"/>
      <c r="E10" s="53"/>
      <c r="F10" s="63"/>
      <c r="G10" s="52"/>
      <c r="H10" s="55"/>
      <c r="I10" s="56"/>
      <c r="J10" s="57"/>
      <c r="K10" s="50" t="s">
        <v>31</v>
      </c>
      <c r="L10" s="58"/>
      <c r="M10" s="51"/>
      <c r="N10" s="58"/>
      <c r="O10" s="51"/>
      <c r="P10" s="51"/>
      <c r="Q10" s="51"/>
      <c r="R10" s="51"/>
      <c r="S10" s="51"/>
      <c r="T10" s="57"/>
      <c r="U10" s="50" t="s">
        <v>31</v>
      </c>
      <c r="V10" s="59"/>
      <c r="W10" s="59"/>
      <c r="X10" s="59"/>
      <c r="Y10" s="59"/>
      <c r="Z10" s="51"/>
      <c r="AA10" s="51"/>
      <c r="AB10" s="60"/>
      <c r="AC10" s="61"/>
      <c r="AD10" s="57"/>
    </row>
    <row r="11" spans="1:30" ht="20.25" customHeight="1">
      <c r="A11" s="50" t="s">
        <v>32</v>
      </c>
      <c r="B11" s="51"/>
      <c r="C11" s="52"/>
      <c r="D11" s="53"/>
      <c r="E11" s="53"/>
      <c r="F11" s="63"/>
      <c r="G11" s="52"/>
      <c r="H11" s="55"/>
      <c r="I11" s="56"/>
      <c r="J11" s="57"/>
      <c r="K11" s="50" t="s">
        <v>32</v>
      </c>
      <c r="L11" s="58"/>
      <c r="M11" s="51"/>
      <c r="N11" s="58"/>
      <c r="O11" s="51"/>
      <c r="P11" s="51"/>
      <c r="Q11" s="51"/>
      <c r="R11" s="51"/>
      <c r="S11" s="51"/>
      <c r="T11" s="57"/>
      <c r="U11" s="50" t="s">
        <v>32</v>
      </c>
      <c r="V11" s="59"/>
      <c r="W11" s="59"/>
      <c r="X11" s="59"/>
      <c r="Y11" s="59"/>
      <c r="Z11" s="51"/>
      <c r="AA11" s="51"/>
      <c r="AB11" s="60"/>
      <c r="AC11" s="61"/>
      <c r="AD11" s="57"/>
    </row>
    <row r="12" spans="1:30" ht="20.25" customHeight="1">
      <c r="A12" s="50" t="s">
        <v>33</v>
      </c>
      <c r="B12" s="62"/>
      <c r="C12" s="52"/>
      <c r="D12" s="53"/>
      <c r="E12" s="53"/>
      <c r="F12" s="63"/>
      <c r="G12" s="52"/>
      <c r="H12" s="55"/>
      <c r="I12" s="56"/>
      <c r="J12" s="57"/>
      <c r="K12" s="50" t="s">
        <v>33</v>
      </c>
      <c r="L12" s="58"/>
      <c r="M12" s="51"/>
      <c r="N12" s="58"/>
      <c r="O12" s="51"/>
      <c r="P12" s="51"/>
      <c r="Q12" s="51"/>
      <c r="R12" s="51"/>
      <c r="S12" s="51"/>
      <c r="T12" s="57"/>
      <c r="U12" s="50" t="s">
        <v>33</v>
      </c>
      <c r="V12" s="59"/>
      <c r="W12" s="59"/>
      <c r="X12" s="59"/>
      <c r="Y12" s="59"/>
      <c r="Z12" s="51"/>
      <c r="AA12" s="51"/>
      <c r="AB12" s="60"/>
      <c r="AC12" s="61"/>
      <c r="AD12" s="57"/>
    </row>
    <row r="13" spans="1:30" ht="20.25" customHeight="1">
      <c r="A13" s="50" t="s">
        <v>34</v>
      </c>
      <c r="B13" s="62"/>
      <c r="C13" s="52"/>
      <c r="D13" s="53"/>
      <c r="E13" s="53"/>
      <c r="F13" s="63"/>
      <c r="G13" s="52"/>
      <c r="H13" s="55"/>
      <c r="I13" s="56"/>
      <c r="J13" s="57"/>
      <c r="K13" s="50" t="s">
        <v>34</v>
      </c>
      <c r="L13" s="51"/>
      <c r="M13" s="51"/>
      <c r="N13" s="58"/>
      <c r="O13" s="51"/>
      <c r="P13" s="51"/>
      <c r="Q13" s="51"/>
      <c r="R13" s="51"/>
      <c r="S13" s="51"/>
      <c r="T13" s="57"/>
      <c r="U13" s="50" t="s">
        <v>34</v>
      </c>
      <c r="V13" s="59"/>
      <c r="W13" s="59"/>
      <c r="X13" s="59"/>
      <c r="Y13" s="59"/>
      <c r="Z13" s="51"/>
      <c r="AA13" s="51"/>
      <c r="AB13" s="60"/>
      <c r="AC13" s="61"/>
      <c r="AD13" s="57"/>
    </row>
    <row r="14" spans="1:30" ht="20.25" customHeight="1">
      <c r="A14" s="50" t="s">
        <v>35</v>
      </c>
      <c r="B14" s="62"/>
      <c r="C14" s="52"/>
      <c r="D14" s="53"/>
      <c r="E14" s="53"/>
      <c r="F14" s="63"/>
      <c r="G14" s="52"/>
      <c r="H14" s="55"/>
      <c r="I14" s="56"/>
      <c r="J14" s="57"/>
      <c r="K14" s="50" t="s">
        <v>35</v>
      </c>
      <c r="L14" s="58"/>
      <c r="M14" s="51"/>
      <c r="N14" s="58"/>
      <c r="O14" s="51"/>
      <c r="P14" s="51"/>
      <c r="Q14" s="51"/>
      <c r="R14" s="51"/>
      <c r="S14" s="51"/>
      <c r="T14" s="57"/>
      <c r="U14" s="50" t="s">
        <v>35</v>
      </c>
      <c r="V14" s="59"/>
      <c r="W14" s="59"/>
      <c r="X14" s="59"/>
      <c r="Y14" s="59"/>
      <c r="Z14" s="51"/>
      <c r="AA14" s="51"/>
      <c r="AB14" s="60"/>
      <c r="AC14" s="61"/>
      <c r="AD14" s="57"/>
    </row>
    <row r="15" spans="1:30" ht="20.25" customHeight="1">
      <c r="A15" s="50" t="s">
        <v>36</v>
      </c>
      <c r="B15" s="62"/>
      <c r="C15" s="52"/>
      <c r="D15" s="53"/>
      <c r="E15" s="53"/>
      <c r="F15" s="63"/>
      <c r="G15" s="52"/>
      <c r="H15" s="55"/>
      <c r="I15" s="56"/>
      <c r="J15" s="57"/>
      <c r="K15" s="50" t="s">
        <v>36</v>
      </c>
      <c r="L15" s="58"/>
      <c r="M15" s="51"/>
      <c r="N15" s="58"/>
      <c r="O15" s="51"/>
      <c r="P15" s="51"/>
      <c r="Q15" s="51"/>
      <c r="R15" s="51"/>
      <c r="S15" s="51"/>
      <c r="T15" s="57"/>
      <c r="U15" s="50" t="s">
        <v>36</v>
      </c>
      <c r="V15" s="59"/>
      <c r="W15" s="59"/>
      <c r="X15" s="59"/>
      <c r="Y15" s="59"/>
      <c r="Z15" s="51"/>
      <c r="AA15" s="51"/>
      <c r="AB15" s="60"/>
      <c r="AC15" s="61"/>
      <c r="AD15" s="57"/>
    </row>
    <row r="16" spans="1:30" ht="20.25" customHeight="1" thickBot="1">
      <c r="A16" s="64" t="s">
        <v>37</v>
      </c>
      <c r="B16" s="65"/>
      <c r="C16" s="66"/>
      <c r="D16" s="53"/>
      <c r="E16" s="67"/>
      <c r="F16" s="63"/>
      <c r="G16" s="68"/>
      <c r="H16" s="69"/>
      <c r="I16" s="70"/>
      <c r="J16" s="57"/>
      <c r="K16" s="64" t="s">
        <v>37</v>
      </c>
      <c r="L16" s="71"/>
      <c r="M16" s="72"/>
      <c r="N16" s="71"/>
      <c r="O16" s="72"/>
      <c r="P16" s="72"/>
      <c r="Q16" s="72"/>
      <c r="R16" s="51"/>
      <c r="S16" s="51"/>
      <c r="T16" s="73"/>
      <c r="U16" s="64" t="s">
        <v>37</v>
      </c>
      <c r="V16" s="74"/>
      <c r="W16" s="74"/>
      <c r="X16" s="74"/>
      <c r="Y16" s="74"/>
      <c r="Z16" s="72"/>
      <c r="AA16" s="72"/>
      <c r="AB16" s="60"/>
      <c r="AC16" s="61"/>
      <c r="AD16" s="73"/>
    </row>
    <row r="17" spans="1:30" ht="22.5" customHeight="1" thickBot="1">
      <c r="A17" s="75" t="s">
        <v>38</v>
      </c>
      <c r="B17" s="76">
        <f t="shared" ref="B17:H17" si="4">SUM(B5:B16)</f>
        <v>1583726</v>
      </c>
      <c r="C17" s="77">
        <f t="shared" si="4"/>
        <v>85208</v>
      </c>
      <c r="D17" s="78">
        <f t="shared" si="4"/>
        <v>1538269</v>
      </c>
      <c r="E17" s="78">
        <f t="shared" si="4"/>
        <v>130665</v>
      </c>
      <c r="F17" s="79">
        <f t="shared" si="4"/>
        <v>1668934</v>
      </c>
      <c r="G17" s="80">
        <f t="shared" si="4"/>
        <v>51630</v>
      </c>
      <c r="H17" s="81">
        <f t="shared" si="4"/>
        <v>10830.887999999999</v>
      </c>
      <c r="I17" s="82"/>
      <c r="J17" s="83"/>
      <c r="K17" s="75" t="s">
        <v>38</v>
      </c>
      <c r="L17" s="84">
        <f>SUM(L5:L16)</f>
        <v>400891.04499999998</v>
      </c>
      <c r="M17" s="85">
        <f>SUM(M5:M16)</f>
        <v>211855.55100000001</v>
      </c>
      <c r="N17" s="84">
        <f>SUM(N5:N16)</f>
        <v>39300.301999999996</v>
      </c>
      <c r="O17" s="42"/>
      <c r="P17" s="42"/>
      <c r="Q17" s="42"/>
      <c r="R17" s="45"/>
      <c r="S17" s="86"/>
      <c r="T17" s="40"/>
      <c r="U17" s="75" t="s">
        <v>38</v>
      </c>
      <c r="V17" s="87">
        <f>SUM(V5:V16)</f>
        <v>4420.4788100000005</v>
      </c>
      <c r="W17" s="87">
        <f>SUM(W5:W16)</f>
        <v>2614.2380199999998</v>
      </c>
      <c r="X17" s="87">
        <f>SUM(X5:X16)</f>
        <v>604.00153</v>
      </c>
      <c r="Y17" s="87"/>
      <c r="Z17" s="85"/>
      <c r="AA17" s="85"/>
      <c r="AB17" s="88"/>
      <c r="AC17" s="89"/>
      <c r="AD17" s="90"/>
    </row>
    <row r="18" spans="1:30" ht="22.5" customHeight="1" thickBot="1">
      <c r="A18" s="91" t="s">
        <v>39</v>
      </c>
      <c r="B18" s="92">
        <f t="shared" ref="B18:I18" si="5">AVERAGE(B5:B16)</f>
        <v>527908.66666666663</v>
      </c>
      <c r="C18" s="93">
        <f t="shared" si="5"/>
        <v>28402.666666666668</v>
      </c>
      <c r="D18" s="94">
        <f>AVERAGE(D5:D16)</f>
        <v>512756.33333333331</v>
      </c>
      <c r="E18" s="94">
        <f t="shared" si="5"/>
        <v>43555</v>
      </c>
      <c r="F18" s="95">
        <f>AVERAGE(F5:F16)</f>
        <v>556311.33333333337</v>
      </c>
      <c r="G18" s="96">
        <f t="shared" si="5"/>
        <v>17210</v>
      </c>
      <c r="H18" s="97">
        <f t="shared" si="5"/>
        <v>3610.2959999999998</v>
      </c>
      <c r="I18" s="98">
        <f t="shared" si="5"/>
        <v>119.03614645902853</v>
      </c>
      <c r="J18" s="99">
        <f>AVERAGE(J5:J16)</f>
        <v>6.5093718213420884</v>
      </c>
      <c r="K18" s="91" t="s">
        <v>39</v>
      </c>
      <c r="L18" s="93">
        <f t="shared" ref="L18:T18" si="6">AVERAGE(L5:L16)</f>
        <v>133630.34833333333</v>
      </c>
      <c r="M18" s="94">
        <f t="shared" si="6"/>
        <v>70618.517000000007</v>
      </c>
      <c r="N18" s="93">
        <f t="shared" si="6"/>
        <v>13100.100666666665</v>
      </c>
      <c r="O18" s="94">
        <f t="shared" si="6"/>
        <v>4400.8327715980722</v>
      </c>
      <c r="P18" s="94">
        <f t="shared" si="6"/>
        <v>2330.5260129773819</v>
      </c>
      <c r="Q18" s="94">
        <f t="shared" si="6"/>
        <v>432.12927252502777</v>
      </c>
      <c r="R18" s="100">
        <f>AVERAGE(R5:R16)</f>
        <v>242.41216502069696</v>
      </c>
      <c r="S18" s="100">
        <f>AVERAGE(S5:S16)</f>
        <v>23.679897109282397</v>
      </c>
      <c r="T18" s="101">
        <f t="shared" si="6"/>
        <v>33852.559781523632</v>
      </c>
      <c r="U18" s="91" t="s">
        <v>39</v>
      </c>
      <c r="V18" s="102">
        <f t="shared" ref="V18:AD18" si="7">AVERAGE(V5:V16)</f>
        <v>1473.4929366666668</v>
      </c>
      <c r="W18" s="102">
        <f t="shared" si="7"/>
        <v>871.41267333333326</v>
      </c>
      <c r="X18" s="102">
        <f t="shared" si="7"/>
        <v>201.33384333333333</v>
      </c>
      <c r="Y18" s="102">
        <f t="shared" si="7"/>
        <v>48.527393188728219</v>
      </c>
      <c r="Z18" s="94">
        <f t="shared" si="7"/>
        <v>28.773765057471262</v>
      </c>
      <c r="AA18" s="94">
        <f t="shared" si="7"/>
        <v>6.6446964516129041</v>
      </c>
      <c r="AB18" s="103">
        <f>AVERAGE(AB5:AB16)</f>
        <v>2.6780516266032799</v>
      </c>
      <c r="AC18" s="104">
        <f>AVERAGE(AC5:AC16)</f>
        <v>0.36292115592608498</v>
      </c>
      <c r="AD18" s="101">
        <f t="shared" si="7"/>
        <v>22057.905994876463</v>
      </c>
    </row>
    <row r="19" spans="1:30" ht="22.5" customHeight="1">
      <c r="A19" s="77"/>
      <c r="B19" s="77"/>
      <c r="C19" s="77"/>
      <c r="D19" s="77"/>
      <c r="E19" s="77"/>
      <c r="F19" s="105"/>
      <c r="G19" s="105"/>
      <c r="H19" s="106"/>
      <c r="I19" s="106"/>
      <c r="J19" s="107"/>
      <c r="K19" s="77"/>
      <c r="L19" s="105"/>
      <c r="M19" s="105"/>
      <c r="N19" s="108"/>
      <c r="O19" s="108"/>
      <c r="P19" s="108"/>
      <c r="Q19" s="108"/>
      <c r="R19" s="108"/>
      <c r="S19" s="108"/>
      <c r="T19" s="109"/>
      <c r="U19" s="77"/>
      <c r="V19" s="110"/>
      <c r="W19" s="110"/>
      <c r="X19" s="110"/>
      <c r="Y19" s="110"/>
      <c r="Z19" s="110"/>
      <c r="AA19" s="110"/>
      <c r="AB19" s="110"/>
      <c r="AC19" s="110"/>
      <c r="AD19" s="111"/>
    </row>
    <row r="20" spans="1:30" ht="22.5" customHeight="1">
      <c r="A20" s="112"/>
      <c r="B20" s="112"/>
      <c r="C20" s="112"/>
      <c r="D20" s="113"/>
      <c r="E20" s="112"/>
      <c r="F20" s="114"/>
      <c r="G20" s="114"/>
      <c r="T20" s="115"/>
      <c r="U20" s="114"/>
      <c r="V20" s="116"/>
      <c r="W20" s="116"/>
      <c r="X20" s="116"/>
      <c r="Y20" s="116"/>
      <c r="Z20" s="116"/>
      <c r="AA20" s="116"/>
      <c r="AB20" s="116"/>
      <c r="AC20" s="116"/>
      <c r="AD20" s="117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zoomScaleNormal="100" workbookViewId="0">
      <selection activeCell="M7" sqref="M7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13" width="6.28515625" style="2" customWidth="1"/>
    <col min="14" max="14" width="13.140625" style="2" customWidth="1"/>
    <col min="15" max="15" width="12.85546875" style="2" customWidth="1"/>
    <col min="16" max="16" width="13.42578125" style="2" customWidth="1"/>
    <col min="17" max="17" width="11.42578125" style="2"/>
    <col min="18" max="18" width="10.42578125" style="2" customWidth="1"/>
    <col min="19" max="19" width="10.5703125" style="2" customWidth="1"/>
    <col min="20" max="20" width="11.42578125" style="2"/>
    <col min="21" max="21" width="7.85546875" style="2" customWidth="1"/>
    <col min="22" max="22" width="10.28515625" style="2" customWidth="1"/>
    <col min="23" max="23" width="10.42578125" style="2" customWidth="1"/>
    <col min="24" max="24" width="10.5703125" style="2" customWidth="1"/>
    <col min="25" max="25" width="7.85546875" style="2" customWidth="1"/>
    <col min="26" max="254" width="11.42578125" style="2"/>
    <col min="255" max="255" width="15" style="2" customWidth="1"/>
    <col min="256" max="257" width="13.42578125" style="2" customWidth="1"/>
    <col min="258" max="261" width="11.5703125" style="2" customWidth="1"/>
    <col min="262" max="262" width="10.85546875" style="2" customWidth="1"/>
    <col min="263" max="265" width="11.5703125" style="2" customWidth="1"/>
    <col min="266" max="266" width="10.85546875" style="2" customWidth="1"/>
    <col min="267" max="510" width="11.42578125" style="2"/>
    <col min="511" max="511" width="15" style="2" customWidth="1"/>
    <col min="512" max="513" width="13.42578125" style="2" customWidth="1"/>
    <col min="514" max="517" width="11.5703125" style="2" customWidth="1"/>
    <col min="518" max="518" width="10.85546875" style="2" customWidth="1"/>
    <col min="519" max="521" width="11.5703125" style="2" customWidth="1"/>
    <col min="522" max="522" width="10.85546875" style="2" customWidth="1"/>
    <col min="523" max="766" width="11.42578125" style="2"/>
    <col min="767" max="767" width="15" style="2" customWidth="1"/>
    <col min="768" max="769" width="13.42578125" style="2" customWidth="1"/>
    <col min="770" max="773" width="11.5703125" style="2" customWidth="1"/>
    <col min="774" max="774" width="10.85546875" style="2" customWidth="1"/>
    <col min="775" max="777" width="11.5703125" style="2" customWidth="1"/>
    <col min="778" max="778" width="10.85546875" style="2" customWidth="1"/>
    <col min="779" max="1022" width="11.42578125" style="2"/>
    <col min="1023" max="1023" width="15" style="2" customWidth="1"/>
    <col min="1024" max="1025" width="13.42578125" style="2" customWidth="1"/>
    <col min="1026" max="1029" width="11.5703125" style="2" customWidth="1"/>
    <col min="1030" max="1030" width="10.85546875" style="2" customWidth="1"/>
    <col min="1031" max="1033" width="11.5703125" style="2" customWidth="1"/>
    <col min="1034" max="1034" width="10.85546875" style="2" customWidth="1"/>
    <col min="1035" max="1278" width="11.42578125" style="2"/>
    <col min="1279" max="1279" width="15" style="2" customWidth="1"/>
    <col min="1280" max="1281" width="13.42578125" style="2" customWidth="1"/>
    <col min="1282" max="1285" width="11.5703125" style="2" customWidth="1"/>
    <col min="1286" max="1286" width="10.85546875" style="2" customWidth="1"/>
    <col min="1287" max="1289" width="11.5703125" style="2" customWidth="1"/>
    <col min="1290" max="1290" width="10.85546875" style="2" customWidth="1"/>
    <col min="1291" max="1534" width="11.42578125" style="2"/>
    <col min="1535" max="1535" width="15" style="2" customWidth="1"/>
    <col min="1536" max="1537" width="13.42578125" style="2" customWidth="1"/>
    <col min="1538" max="1541" width="11.5703125" style="2" customWidth="1"/>
    <col min="1542" max="1542" width="10.85546875" style="2" customWidth="1"/>
    <col min="1543" max="1545" width="11.5703125" style="2" customWidth="1"/>
    <col min="1546" max="1546" width="10.85546875" style="2" customWidth="1"/>
    <col min="1547" max="1790" width="11.42578125" style="2"/>
    <col min="1791" max="1791" width="15" style="2" customWidth="1"/>
    <col min="1792" max="1793" width="13.42578125" style="2" customWidth="1"/>
    <col min="1794" max="1797" width="11.5703125" style="2" customWidth="1"/>
    <col min="1798" max="1798" width="10.85546875" style="2" customWidth="1"/>
    <col min="1799" max="1801" width="11.5703125" style="2" customWidth="1"/>
    <col min="1802" max="1802" width="10.85546875" style="2" customWidth="1"/>
    <col min="1803" max="2046" width="11.42578125" style="2"/>
    <col min="2047" max="2047" width="15" style="2" customWidth="1"/>
    <col min="2048" max="2049" width="13.42578125" style="2" customWidth="1"/>
    <col min="2050" max="2053" width="11.5703125" style="2" customWidth="1"/>
    <col min="2054" max="2054" width="10.85546875" style="2" customWidth="1"/>
    <col min="2055" max="2057" width="11.5703125" style="2" customWidth="1"/>
    <col min="2058" max="2058" width="10.85546875" style="2" customWidth="1"/>
    <col min="2059" max="2302" width="11.42578125" style="2"/>
    <col min="2303" max="2303" width="15" style="2" customWidth="1"/>
    <col min="2304" max="2305" width="13.42578125" style="2" customWidth="1"/>
    <col min="2306" max="2309" width="11.5703125" style="2" customWidth="1"/>
    <col min="2310" max="2310" width="10.85546875" style="2" customWidth="1"/>
    <col min="2311" max="2313" width="11.5703125" style="2" customWidth="1"/>
    <col min="2314" max="2314" width="10.85546875" style="2" customWidth="1"/>
    <col min="2315" max="2558" width="11.42578125" style="2"/>
    <col min="2559" max="2559" width="15" style="2" customWidth="1"/>
    <col min="2560" max="2561" width="13.42578125" style="2" customWidth="1"/>
    <col min="2562" max="2565" width="11.5703125" style="2" customWidth="1"/>
    <col min="2566" max="2566" width="10.85546875" style="2" customWidth="1"/>
    <col min="2567" max="2569" width="11.5703125" style="2" customWidth="1"/>
    <col min="2570" max="2570" width="10.85546875" style="2" customWidth="1"/>
    <col min="2571" max="2814" width="11.42578125" style="2"/>
    <col min="2815" max="2815" width="15" style="2" customWidth="1"/>
    <col min="2816" max="2817" width="13.42578125" style="2" customWidth="1"/>
    <col min="2818" max="2821" width="11.5703125" style="2" customWidth="1"/>
    <col min="2822" max="2822" width="10.85546875" style="2" customWidth="1"/>
    <col min="2823" max="2825" width="11.5703125" style="2" customWidth="1"/>
    <col min="2826" max="2826" width="10.85546875" style="2" customWidth="1"/>
    <col min="2827" max="3070" width="11.42578125" style="2"/>
    <col min="3071" max="3071" width="15" style="2" customWidth="1"/>
    <col min="3072" max="3073" width="13.42578125" style="2" customWidth="1"/>
    <col min="3074" max="3077" width="11.5703125" style="2" customWidth="1"/>
    <col min="3078" max="3078" width="10.85546875" style="2" customWidth="1"/>
    <col min="3079" max="3081" width="11.5703125" style="2" customWidth="1"/>
    <col min="3082" max="3082" width="10.85546875" style="2" customWidth="1"/>
    <col min="3083" max="3326" width="11.42578125" style="2"/>
    <col min="3327" max="3327" width="15" style="2" customWidth="1"/>
    <col min="3328" max="3329" width="13.42578125" style="2" customWidth="1"/>
    <col min="3330" max="3333" width="11.5703125" style="2" customWidth="1"/>
    <col min="3334" max="3334" width="10.85546875" style="2" customWidth="1"/>
    <col min="3335" max="3337" width="11.5703125" style="2" customWidth="1"/>
    <col min="3338" max="3338" width="10.85546875" style="2" customWidth="1"/>
    <col min="3339" max="3582" width="11.42578125" style="2"/>
    <col min="3583" max="3583" width="15" style="2" customWidth="1"/>
    <col min="3584" max="3585" width="13.42578125" style="2" customWidth="1"/>
    <col min="3586" max="3589" width="11.5703125" style="2" customWidth="1"/>
    <col min="3590" max="3590" width="10.85546875" style="2" customWidth="1"/>
    <col min="3591" max="3593" width="11.5703125" style="2" customWidth="1"/>
    <col min="3594" max="3594" width="10.85546875" style="2" customWidth="1"/>
    <col min="3595" max="3838" width="11.42578125" style="2"/>
    <col min="3839" max="3839" width="15" style="2" customWidth="1"/>
    <col min="3840" max="3841" width="13.42578125" style="2" customWidth="1"/>
    <col min="3842" max="3845" width="11.5703125" style="2" customWidth="1"/>
    <col min="3846" max="3846" width="10.85546875" style="2" customWidth="1"/>
    <col min="3847" max="3849" width="11.5703125" style="2" customWidth="1"/>
    <col min="3850" max="3850" width="10.85546875" style="2" customWidth="1"/>
    <col min="3851" max="4094" width="11.42578125" style="2"/>
    <col min="4095" max="4095" width="15" style="2" customWidth="1"/>
    <col min="4096" max="4097" width="13.42578125" style="2" customWidth="1"/>
    <col min="4098" max="4101" width="11.5703125" style="2" customWidth="1"/>
    <col min="4102" max="4102" width="10.85546875" style="2" customWidth="1"/>
    <col min="4103" max="4105" width="11.5703125" style="2" customWidth="1"/>
    <col min="4106" max="4106" width="10.85546875" style="2" customWidth="1"/>
    <col min="4107" max="4350" width="11.42578125" style="2"/>
    <col min="4351" max="4351" width="15" style="2" customWidth="1"/>
    <col min="4352" max="4353" width="13.42578125" style="2" customWidth="1"/>
    <col min="4354" max="4357" width="11.5703125" style="2" customWidth="1"/>
    <col min="4358" max="4358" width="10.85546875" style="2" customWidth="1"/>
    <col min="4359" max="4361" width="11.5703125" style="2" customWidth="1"/>
    <col min="4362" max="4362" width="10.85546875" style="2" customWidth="1"/>
    <col min="4363" max="4606" width="11.42578125" style="2"/>
    <col min="4607" max="4607" width="15" style="2" customWidth="1"/>
    <col min="4608" max="4609" width="13.42578125" style="2" customWidth="1"/>
    <col min="4610" max="4613" width="11.5703125" style="2" customWidth="1"/>
    <col min="4614" max="4614" width="10.85546875" style="2" customWidth="1"/>
    <col min="4615" max="4617" width="11.5703125" style="2" customWidth="1"/>
    <col min="4618" max="4618" width="10.85546875" style="2" customWidth="1"/>
    <col min="4619" max="4862" width="11.42578125" style="2"/>
    <col min="4863" max="4863" width="15" style="2" customWidth="1"/>
    <col min="4864" max="4865" width="13.42578125" style="2" customWidth="1"/>
    <col min="4866" max="4869" width="11.5703125" style="2" customWidth="1"/>
    <col min="4870" max="4870" width="10.85546875" style="2" customWidth="1"/>
    <col min="4871" max="4873" width="11.5703125" style="2" customWidth="1"/>
    <col min="4874" max="4874" width="10.85546875" style="2" customWidth="1"/>
    <col min="4875" max="5118" width="11.42578125" style="2"/>
    <col min="5119" max="5119" width="15" style="2" customWidth="1"/>
    <col min="5120" max="5121" width="13.42578125" style="2" customWidth="1"/>
    <col min="5122" max="5125" width="11.5703125" style="2" customWidth="1"/>
    <col min="5126" max="5126" width="10.85546875" style="2" customWidth="1"/>
    <col min="5127" max="5129" width="11.5703125" style="2" customWidth="1"/>
    <col min="5130" max="5130" width="10.85546875" style="2" customWidth="1"/>
    <col min="5131" max="5374" width="11.42578125" style="2"/>
    <col min="5375" max="5375" width="15" style="2" customWidth="1"/>
    <col min="5376" max="5377" width="13.42578125" style="2" customWidth="1"/>
    <col min="5378" max="5381" width="11.5703125" style="2" customWidth="1"/>
    <col min="5382" max="5382" width="10.85546875" style="2" customWidth="1"/>
    <col min="5383" max="5385" width="11.5703125" style="2" customWidth="1"/>
    <col min="5386" max="5386" width="10.85546875" style="2" customWidth="1"/>
    <col min="5387" max="5630" width="11.42578125" style="2"/>
    <col min="5631" max="5631" width="15" style="2" customWidth="1"/>
    <col min="5632" max="5633" width="13.42578125" style="2" customWidth="1"/>
    <col min="5634" max="5637" width="11.5703125" style="2" customWidth="1"/>
    <col min="5638" max="5638" width="10.85546875" style="2" customWidth="1"/>
    <col min="5639" max="5641" width="11.5703125" style="2" customWidth="1"/>
    <col min="5642" max="5642" width="10.85546875" style="2" customWidth="1"/>
    <col min="5643" max="5886" width="11.42578125" style="2"/>
    <col min="5887" max="5887" width="15" style="2" customWidth="1"/>
    <col min="5888" max="5889" width="13.42578125" style="2" customWidth="1"/>
    <col min="5890" max="5893" width="11.5703125" style="2" customWidth="1"/>
    <col min="5894" max="5894" width="10.85546875" style="2" customWidth="1"/>
    <col min="5895" max="5897" width="11.5703125" style="2" customWidth="1"/>
    <col min="5898" max="5898" width="10.85546875" style="2" customWidth="1"/>
    <col min="5899" max="6142" width="11.42578125" style="2"/>
    <col min="6143" max="6143" width="15" style="2" customWidth="1"/>
    <col min="6144" max="6145" width="13.42578125" style="2" customWidth="1"/>
    <col min="6146" max="6149" width="11.5703125" style="2" customWidth="1"/>
    <col min="6150" max="6150" width="10.85546875" style="2" customWidth="1"/>
    <col min="6151" max="6153" width="11.5703125" style="2" customWidth="1"/>
    <col min="6154" max="6154" width="10.85546875" style="2" customWidth="1"/>
    <col min="6155" max="6398" width="11.42578125" style="2"/>
    <col min="6399" max="6399" width="15" style="2" customWidth="1"/>
    <col min="6400" max="6401" width="13.42578125" style="2" customWidth="1"/>
    <col min="6402" max="6405" width="11.5703125" style="2" customWidth="1"/>
    <col min="6406" max="6406" width="10.85546875" style="2" customWidth="1"/>
    <col min="6407" max="6409" width="11.5703125" style="2" customWidth="1"/>
    <col min="6410" max="6410" width="10.85546875" style="2" customWidth="1"/>
    <col min="6411" max="6654" width="11.42578125" style="2"/>
    <col min="6655" max="6655" width="15" style="2" customWidth="1"/>
    <col min="6656" max="6657" width="13.42578125" style="2" customWidth="1"/>
    <col min="6658" max="6661" width="11.5703125" style="2" customWidth="1"/>
    <col min="6662" max="6662" width="10.85546875" style="2" customWidth="1"/>
    <col min="6663" max="6665" width="11.5703125" style="2" customWidth="1"/>
    <col min="6666" max="6666" width="10.85546875" style="2" customWidth="1"/>
    <col min="6667" max="6910" width="11.42578125" style="2"/>
    <col min="6911" max="6911" width="15" style="2" customWidth="1"/>
    <col min="6912" max="6913" width="13.42578125" style="2" customWidth="1"/>
    <col min="6914" max="6917" width="11.5703125" style="2" customWidth="1"/>
    <col min="6918" max="6918" width="10.85546875" style="2" customWidth="1"/>
    <col min="6919" max="6921" width="11.5703125" style="2" customWidth="1"/>
    <col min="6922" max="6922" width="10.85546875" style="2" customWidth="1"/>
    <col min="6923" max="7166" width="11.42578125" style="2"/>
    <col min="7167" max="7167" width="15" style="2" customWidth="1"/>
    <col min="7168" max="7169" width="13.42578125" style="2" customWidth="1"/>
    <col min="7170" max="7173" width="11.5703125" style="2" customWidth="1"/>
    <col min="7174" max="7174" width="10.85546875" style="2" customWidth="1"/>
    <col min="7175" max="7177" width="11.5703125" style="2" customWidth="1"/>
    <col min="7178" max="7178" width="10.85546875" style="2" customWidth="1"/>
    <col min="7179" max="7422" width="11.42578125" style="2"/>
    <col min="7423" max="7423" width="15" style="2" customWidth="1"/>
    <col min="7424" max="7425" width="13.42578125" style="2" customWidth="1"/>
    <col min="7426" max="7429" width="11.5703125" style="2" customWidth="1"/>
    <col min="7430" max="7430" width="10.85546875" style="2" customWidth="1"/>
    <col min="7431" max="7433" width="11.5703125" style="2" customWidth="1"/>
    <col min="7434" max="7434" width="10.85546875" style="2" customWidth="1"/>
    <col min="7435" max="7678" width="11.42578125" style="2"/>
    <col min="7679" max="7679" width="15" style="2" customWidth="1"/>
    <col min="7680" max="7681" width="13.42578125" style="2" customWidth="1"/>
    <col min="7682" max="7685" width="11.5703125" style="2" customWidth="1"/>
    <col min="7686" max="7686" width="10.85546875" style="2" customWidth="1"/>
    <col min="7687" max="7689" width="11.5703125" style="2" customWidth="1"/>
    <col min="7690" max="7690" width="10.85546875" style="2" customWidth="1"/>
    <col min="7691" max="7934" width="11.42578125" style="2"/>
    <col min="7935" max="7935" width="15" style="2" customWidth="1"/>
    <col min="7936" max="7937" width="13.42578125" style="2" customWidth="1"/>
    <col min="7938" max="7941" width="11.5703125" style="2" customWidth="1"/>
    <col min="7942" max="7942" width="10.85546875" style="2" customWidth="1"/>
    <col min="7943" max="7945" width="11.5703125" style="2" customWidth="1"/>
    <col min="7946" max="7946" width="10.85546875" style="2" customWidth="1"/>
    <col min="7947" max="8190" width="11.42578125" style="2"/>
    <col min="8191" max="8191" width="15" style="2" customWidth="1"/>
    <col min="8192" max="8193" width="13.42578125" style="2" customWidth="1"/>
    <col min="8194" max="8197" width="11.5703125" style="2" customWidth="1"/>
    <col min="8198" max="8198" width="10.85546875" style="2" customWidth="1"/>
    <col min="8199" max="8201" width="11.5703125" style="2" customWidth="1"/>
    <col min="8202" max="8202" width="10.85546875" style="2" customWidth="1"/>
    <col min="8203" max="8446" width="11.42578125" style="2"/>
    <col min="8447" max="8447" width="15" style="2" customWidth="1"/>
    <col min="8448" max="8449" width="13.42578125" style="2" customWidth="1"/>
    <col min="8450" max="8453" width="11.5703125" style="2" customWidth="1"/>
    <col min="8454" max="8454" width="10.85546875" style="2" customWidth="1"/>
    <col min="8455" max="8457" width="11.5703125" style="2" customWidth="1"/>
    <col min="8458" max="8458" width="10.85546875" style="2" customWidth="1"/>
    <col min="8459" max="8702" width="11.42578125" style="2"/>
    <col min="8703" max="8703" width="15" style="2" customWidth="1"/>
    <col min="8704" max="8705" width="13.42578125" style="2" customWidth="1"/>
    <col min="8706" max="8709" width="11.5703125" style="2" customWidth="1"/>
    <col min="8710" max="8710" width="10.85546875" style="2" customWidth="1"/>
    <col min="8711" max="8713" width="11.5703125" style="2" customWidth="1"/>
    <col min="8714" max="8714" width="10.85546875" style="2" customWidth="1"/>
    <col min="8715" max="8958" width="11.42578125" style="2"/>
    <col min="8959" max="8959" width="15" style="2" customWidth="1"/>
    <col min="8960" max="8961" width="13.42578125" style="2" customWidth="1"/>
    <col min="8962" max="8965" width="11.5703125" style="2" customWidth="1"/>
    <col min="8966" max="8966" width="10.85546875" style="2" customWidth="1"/>
    <col min="8967" max="8969" width="11.5703125" style="2" customWidth="1"/>
    <col min="8970" max="8970" width="10.85546875" style="2" customWidth="1"/>
    <col min="8971" max="9214" width="11.42578125" style="2"/>
    <col min="9215" max="9215" width="15" style="2" customWidth="1"/>
    <col min="9216" max="9217" width="13.42578125" style="2" customWidth="1"/>
    <col min="9218" max="9221" width="11.5703125" style="2" customWidth="1"/>
    <col min="9222" max="9222" width="10.85546875" style="2" customWidth="1"/>
    <col min="9223" max="9225" width="11.5703125" style="2" customWidth="1"/>
    <col min="9226" max="9226" width="10.85546875" style="2" customWidth="1"/>
    <col min="9227" max="9470" width="11.42578125" style="2"/>
    <col min="9471" max="9471" width="15" style="2" customWidth="1"/>
    <col min="9472" max="9473" width="13.42578125" style="2" customWidth="1"/>
    <col min="9474" max="9477" width="11.5703125" style="2" customWidth="1"/>
    <col min="9478" max="9478" width="10.85546875" style="2" customWidth="1"/>
    <col min="9479" max="9481" width="11.5703125" style="2" customWidth="1"/>
    <col min="9482" max="9482" width="10.85546875" style="2" customWidth="1"/>
    <col min="9483" max="9726" width="11.42578125" style="2"/>
    <col min="9727" max="9727" width="15" style="2" customWidth="1"/>
    <col min="9728" max="9729" width="13.42578125" style="2" customWidth="1"/>
    <col min="9730" max="9733" width="11.5703125" style="2" customWidth="1"/>
    <col min="9734" max="9734" width="10.85546875" style="2" customWidth="1"/>
    <col min="9735" max="9737" width="11.5703125" style="2" customWidth="1"/>
    <col min="9738" max="9738" width="10.85546875" style="2" customWidth="1"/>
    <col min="9739" max="9982" width="11.42578125" style="2"/>
    <col min="9983" max="9983" width="15" style="2" customWidth="1"/>
    <col min="9984" max="9985" width="13.42578125" style="2" customWidth="1"/>
    <col min="9986" max="9989" width="11.5703125" style="2" customWidth="1"/>
    <col min="9990" max="9990" width="10.85546875" style="2" customWidth="1"/>
    <col min="9991" max="9993" width="11.5703125" style="2" customWidth="1"/>
    <col min="9994" max="9994" width="10.85546875" style="2" customWidth="1"/>
    <col min="9995" max="10238" width="11.42578125" style="2"/>
    <col min="10239" max="10239" width="15" style="2" customWidth="1"/>
    <col min="10240" max="10241" width="13.42578125" style="2" customWidth="1"/>
    <col min="10242" max="10245" width="11.5703125" style="2" customWidth="1"/>
    <col min="10246" max="10246" width="10.85546875" style="2" customWidth="1"/>
    <col min="10247" max="10249" width="11.5703125" style="2" customWidth="1"/>
    <col min="10250" max="10250" width="10.85546875" style="2" customWidth="1"/>
    <col min="10251" max="10494" width="11.42578125" style="2"/>
    <col min="10495" max="10495" width="15" style="2" customWidth="1"/>
    <col min="10496" max="10497" width="13.42578125" style="2" customWidth="1"/>
    <col min="10498" max="10501" width="11.5703125" style="2" customWidth="1"/>
    <col min="10502" max="10502" width="10.85546875" style="2" customWidth="1"/>
    <col min="10503" max="10505" width="11.5703125" style="2" customWidth="1"/>
    <col min="10506" max="10506" width="10.85546875" style="2" customWidth="1"/>
    <col min="10507" max="10750" width="11.42578125" style="2"/>
    <col min="10751" max="10751" width="15" style="2" customWidth="1"/>
    <col min="10752" max="10753" width="13.42578125" style="2" customWidth="1"/>
    <col min="10754" max="10757" width="11.5703125" style="2" customWidth="1"/>
    <col min="10758" max="10758" width="10.85546875" style="2" customWidth="1"/>
    <col min="10759" max="10761" width="11.5703125" style="2" customWidth="1"/>
    <col min="10762" max="10762" width="10.85546875" style="2" customWidth="1"/>
    <col min="10763" max="11006" width="11.42578125" style="2"/>
    <col min="11007" max="11007" width="15" style="2" customWidth="1"/>
    <col min="11008" max="11009" width="13.42578125" style="2" customWidth="1"/>
    <col min="11010" max="11013" width="11.5703125" style="2" customWidth="1"/>
    <col min="11014" max="11014" width="10.85546875" style="2" customWidth="1"/>
    <col min="11015" max="11017" width="11.5703125" style="2" customWidth="1"/>
    <col min="11018" max="11018" width="10.85546875" style="2" customWidth="1"/>
    <col min="11019" max="11262" width="11.42578125" style="2"/>
    <col min="11263" max="11263" width="15" style="2" customWidth="1"/>
    <col min="11264" max="11265" width="13.42578125" style="2" customWidth="1"/>
    <col min="11266" max="11269" width="11.5703125" style="2" customWidth="1"/>
    <col min="11270" max="11270" width="10.85546875" style="2" customWidth="1"/>
    <col min="11271" max="11273" width="11.5703125" style="2" customWidth="1"/>
    <col min="11274" max="11274" width="10.85546875" style="2" customWidth="1"/>
    <col min="11275" max="11518" width="11.42578125" style="2"/>
    <col min="11519" max="11519" width="15" style="2" customWidth="1"/>
    <col min="11520" max="11521" width="13.42578125" style="2" customWidth="1"/>
    <col min="11522" max="11525" width="11.5703125" style="2" customWidth="1"/>
    <col min="11526" max="11526" width="10.85546875" style="2" customWidth="1"/>
    <col min="11527" max="11529" width="11.5703125" style="2" customWidth="1"/>
    <col min="11530" max="11530" width="10.85546875" style="2" customWidth="1"/>
    <col min="11531" max="11774" width="11.42578125" style="2"/>
    <col min="11775" max="11775" width="15" style="2" customWidth="1"/>
    <col min="11776" max="11777" width="13.42578125" style="2" customWidth="1"/>
    <col min="11778" max="11781" width="11.5703125" style="2" customWidth="1"/>
    <col min="11782" max="11782" width="10.85546875" style="2" customWidth="1"/>
    <col min="11783" max="11785" width="11.5703125" style="2" customWidth="1"/>
    <col min="11786" max="11786" width="10.85546875" style="2" customWidth="1"/>
    <col min="11787" max="12030" width="11.42578125" style="2"/>
    <col min="12031" max="12031" width="15" style="2" customWidth="1"/>
    <col min="12032" max="12033" width="13.42578125" style="2" customWidth="1"/>
    <col min="12034" max="12037" width="11.5703125" style="2" customWidth="1"/>
    <col min="12038" max="12038" width="10.85546875" style="2" customWidth="1"/>
    <col min="12039" max="12041" width="11.5703125" style="2" customWidth="1"/>
    <col min="12042" max="12042" width="10.85546875" style="2" customWidth="1"/>
    <col min="12043" max="12286" width="11.42578125" style="2"/>
    <col min="12287" max="12287" width="15" style="2" customWidth="1"/>
    <col min="12288" max="12289" width="13.42578125" style="2" customWidth="1"/>
    <col min="12290" max="12293" width="11.5703125" style="2" customWidth="1"/>
    <col min="12294" max="12294" width="10.85546875" style="2" customWidth="1"/>
    <col min="12295" max="12297" width="11.5703125" style="2" customWidth="1"/>
    <col min="12298" max="12298" width="10.85546875" style="2" customWidth="1"/>
    <col min="12299" max="12542" width="11.42578125" style="2"/>
    <col min="12543" max="12543" width="15" style="2" customWidth="1"/>
    <col min="12544" max="12545" width="13.42578125" style="2" customWidth="1"/>
    <col min="12546" max="12549" width="11.5703125" style="2" customWidth="1"/>
    <col min="12550" max="12550" width="10.85546875" style="2" customWidth="1"/>
    <col min="12551" max="12553" width="11.5703125" style="2" customWidth="1"/>
    <col min="12554" max="12554" width="10.85546875" style="2" customWidth="1"/>
    <col min="12555" max="12798" width="11.42578125" style="2"/>
    <col min="12799" max="12799" width="15" style="2" customWidth="1"/>
    <col min="12800" max="12801" width="13.42578125" style="2" customWidth="1"/>
    <col min="12802" max="12805" width="11.5703125" style="2" customWidth="1"/>
    <col min="12806" max="12806" width="10.85546875" style="2" customWidth="1"/>
    <col min="12807" max="12809" width="11.5703125" style="2" customWidth="1"/>
    <col min="12810" max="12810" width="10.85546875" style="2" customWidth="1"/>
    <col min="12811" max="13054" width="11.42578125" style="2"/>
    <col min="13055" max="13055" width="15" style="2" customWidth="1"/>
    <col min="13056" max="13057" width="13.42578125" style="2" customWidth="1"/>
    <col min="13058" max="13061" width="11.5703125" style="2" customWidth="1"/>
    <col min="13062" max="13062" width="10.85546875" style="2" customWidth="1"/>
    <col min="13063" max="13065" width="11.5703125" style="2" customWidth="1"/>
    <col min="13066" max="13066" width="10.85546875" style="2" customWidth="1"/>
    <col min="13067" max="13310" width="11.42578125" style="2"/>
    <col min="13311" max="13311" width="15" style="2" customWidth="1"/>
    <col min="13312" max="13313" width="13.42578125" style="2" customWidth="1"/>
    <col min="13314" max="13317" width="11.5703125" style="2" customWidth="1"/>
    <col min="13318" max="13318" width="10.85546875" style="2" customWidth="1"/>
    <col min="13319" max="13321" width="11.5703125" style="2" customWidth="1"/>
    <col min="13322" max="13322" width="10.85546875" style="2" customWidth="1"/>
    <col min="13323" max="13566" width="11.42578125" style="2"/>
    <col min="13567" max="13567" width="15" style="2" customWidth="1"/>
    <col min="13568" max="13569" width="13.42578125" style="2" customWidth="1"/>
    <col min="13570" max="13573" width="11.5703125" style="2" customWidth="1"/>
    <col min="13574" max="13574" width="10.85546875" style="2" customWidth="1"/>
    <col min="13575" max="13577" width="11.5703125" style="2" customWidth="1"/>
    <col min="13578" max="13578" width="10.85546875" style="2" customWidth="1"/>
    <col min="13579" max="13822" width="11.42578125" style="2"/>
    <col min="13823" max="13823" width="15" style="2" customWidth="1"/>
    <col min="13824" max="13825" width="13.42578125" style="2" customWidth="1"/>
    <col min="13826" max="13829" width="11.5703125" style="2" customWidth="1"/>
    <col min="13830" max="13830" width="10.85546875" style="2" customWidth="1"/>
    <col min="13831" max="13833" width="11.5703125" style="2" customWidth="1"/>
    <col min="13834" max="13834" width="10.85546875" style="2" customWidth="1"/>
    <col min="13835" max="14078" width="11.42578125" style="2"/>
    <col min="14079" max="14079" width="15" style="2" customWidth="1"/>
    <col min="14080" max="14081" width="13.42578125" style="2" customWidth="1"/>
    <col min="14082" max="14085" width="11.5703125" style="2" customWidth="1"/>
    <col min="14086" max="14086" width="10.85546875" style="2" customWidth="1"/>
    <col min="14087" max="14089" width="11.5703125" style="2" customWidth="1"/>
    <col min="14090" max="14090" width="10.85546875" style="2" customWidth="1"/>
    <col min="14091" max="14334" width="11.42578125" style="2"/>
    <col min="14335" max="14335" width="15" style="2" customWidth="1"/>
    <col min="14336" max="14337" width="13.42578125" style="2" customWidth="1"/>
    <col min="14338" max="14341" width="11.5703125" style="2" customWidth="1"/>
    <col min="14342" max="14342" width="10.85546875" style="2" customWidth="1"/>
    <col min="14343" max="14345" width="11.5703125" style="2" customWidth="1"/>
    <col min="14346" max="14346" width="10.85546875" style="2" customWidth="1"/>
    <col min="14347" max="14590" width="11.42578125" style="2"/>
    <col min="14591" max="14591" width="15" style="2" customWidth="1"/>
    <col min="14592" max="14593" width="13.42578125" style="2" customWidth="1"/>
    <col min="14594" max="14597" width="11.5703125" style="2" customWidth="1"/>
    <col min="14598" max="14598" width="10.85546875" style="2" customWidth="1"/>
    <col min="14599" max="14601" width="11.5703125" style="2" customWidth="1"/>
    <col min="14602" max="14602" width="10.85546875" style="2" customWidth="1"/>
    <col min="14603" max="14846" width="11.42578125" style="2"/>
    <col min="14847" max="14847" width="15" style="2" customWidth="1"/>
    <col min="14848" max="14849" width="13.42578125" style="2" customWidth="1"/>
    <col min="14850" max="14853" width="11.5703125" style="2" customWidth="1"/>
    <col min="14854" max="14854" width="10.85546875" style="2" customWidth="1"/>
    <col min="14855" max="14857" width="11.5703125" style="2" customWidth="1"/>
    <col min="14858" max="14858" width="10.85546875" style="2" customWidth="1"/>
    <col min="14859" max="15102" width="11.42578125" style="2"/>
    <col min="15103" max="15103" width="15" style="2" customWidth="1"/>
    <col min="15104" max="15105" width="13.42578125" style="2" customWidth="1"/>
    <col min="15106" max="15109" width="11.5703125" style="2" customWidth="1"/>
    <col min="15110" max="15110" width="10.85546875" style="2" customWidth="1"/>
    <col min="15111" max="15113" width="11.5703125" style="2" customWidth="1"/>
    <col min="15114" max="15114" width="10.85546875" style="2" customWidth="1"/>
    <col min="15115" max="15358" width="11.42578125" style="2"/>
    <col min="15359" max="15359" width="15" style="2" customWidth="1"/>
    <col min="15360" max="15361" width="13.42578125" style="2" customWidth="1"/>
    <col min="15362" max="15365" width="11.5703125" style="2" customWidth="1"/>
    <col min="15366" max="15366" width="10.85546875" style="2" customWidth="1"/>
    <col min="15367" max="15369" width="11.5703125" style="2" customWidth="1"/>
    <col min="15370" max="15370" width="10.85546875" style="2" customWidth="1"/>
    <col min="15371" max="15614" width="11.42578125" style="2"/>
    <col min="15615" max="15615" width="15" style="2" customWidth="1"/>
    <col min="15616" max="15617" width="13.42578125" style="2" customWidth="1"/>
    <col min="15618" max="15621" width="11.5703125" style="2" customWidth="1"/>
    <col min="15622" max="15622" width="10.85546875" style="2" customWidth="1"/>
    <col min="15623" max="15625" width="11.5703125" style="2" customWidth="1"/>
    <col min="15626" max="15626" width="10.85546875" style="2" customWidth="1"/>
    <col min="15627" max="15870" width="11.42578125" style="2"/>
    <col min="15871" max="15871" width="15" style="2" customWidth="1"/>
    <col min="15872" max="15873" width="13.42578125" style="2" customWidth="1"/>
    <col min="15874" max="15877" width="11.5703125" style="2" customWidth="1"/>
    <col min="15878" max="15878" width="10.85546875" style="2" customWidth="1"/>
    <col min="15879" max="15881" width="11.5703125" style="2" customWidth="1"/>
    <col min="15882" max="15882" width="10.85546875" style="2" customWidth="1"/>
    <col min="15883" max="16126" width="11.42578125" style="2"/>
    <col min="16127" max="16127" width="15" style="2" customWidth="1"/>
    <col min="16128" max="16129" width="13.42578125" style="2" customWidth="1"/>
    <col min="16130" max="16133" width="11.5703125" style="2" customWidth="1"/>
    <col min="16134" max="16134" width="10.85546875" style="2" customWidth="1"/>
    <col min="16135" max="16137" width="11.5703125" style="2" customWidth="1"/>
    <col min="16138" max="16138" width="10.85546875" style="2" customWidth="1"/>
    <col min="16139" max="16384" width="11.42578125" style="2"/>
  </cols>
  <sheetData>
    <row r="1" spans="1:25" ht="45.75" customHeight="1">
      <c r="A1" s="1" t="s">
        <v>40</v>
      </c>
    </row>
    <row r="2" spans="1:25" ht="31.5" customHeight="1" thickBot="1"/>
    <row r="3" spans="1:25" ht="33" customHeight="1">
      <c r="A3" s="118">
        <v>2016</v>
      </c>
      <c r="B3" s="119" t="s">
        <v>41</v>
      </c>
      <c r="C3" s="120" t="s">
        <v>42</v>
      </c>
      <c r="D3" s="121" t="s">
        <v>5</v>
      </c>
      <c r="E3" s="122" t="s">
        <v>6</v>
      </c>
      <c r="F3" s="123"/>
      <c r="G3" s="123"/>
      <c r="H3" s="124"/>
      <c r="I3" s="122" t="s">
        <v>7</v>
      </c>
      <c r="J3" s="123"/>
      <c r="K3" s="123"/>
      <c r="L3" s="124"/>
      <c r="N3" s="125"/>
      <c r="O3" s="126"/>
      <c r="P3" s="127"/>
      <c r="Q3" s="128"/>
      <c r="R3" s="129"/>
      <c r="S3" s="129"/>
      <c r="T3" s="129"/>
      <c r="U3" s="129"/>
      <c r="V3" s="129"/>
      <c r="W3" s="129"/>
      <c r="X3" s="129"/>
      <c r="Y3" s="129"/>
    </row>
    <row r="4" spans="1:25" ht="45.75" thickBot="1">
      <c r="A4" s="12"/>
      <c r="B4" s="130"/>
      <c r="C4" s="131"/>
      <c r="D4" s="132" t="s">
        <v>43</v>
      </c>
      <c r="E4" s="133" t="s">
        <v>44</v>
      </c>
      <c r="F4" s="134" t="s">
        <v>45</v>
      </c>
      <c r="G4" s="134" t="s">
        <v>46</v>
      </c>
      <c r="H4" s="135" t="s">
        <v>47</v>
      </c>
      <c r="I4" s="133" t="s">
        <v>44</v>
      </c>
      <c r="J4" s="134" t="s">
        <v>48</v>
      </c>
      <c r="K4" s="134" t="s">
        <v>46</v>
      </c>
      <c r="L4" s="135" t="s">
        <v>47</v>
      </c>
      <c r="N4" s="125"/>
      <c r="O4" s="126"/>
      <c r="P4" s="127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20.25" customHeight="1">
      <c r="A5" s="31" t="s">
        <v>26</v>
      </c>
      <c r="B5" s="36">
        <f>'[1]Récap. '!F5</f>
        <v>578881</v>
      </c>
      <c r="C5" s="137">
        <f>'[1]Récap. '!G5/60</f>
        <v>504.56666666666666</v>
      </c>
      <c r="D5" s="138">
        <f>'[1]Récap. '!H5/1000</f>
        <v>4.0822429999999992</v>
      </c>
      <c r="E5" s="139">
        <f>'[1]Récap. '!L5/1000</f>
        <v>145.40962999999999</v>
      </c>
      <c r="F5" s="140">
        <f>'[1]Récap. '!N5/1000</f>
        <v>13.913714000000001</v>
      </c>
      <c r="G5" s="140">
        <f t="shared" ref="G5:G7" si="0">E5-F5</f>
        <v>131.49591599999999</v>
      </c>
      <c r="H5" s="40">
        <f t="shared" ref="H5:H7" si="1">G5/E5*100</f>
        <v>90.431366890899866</v>
      </c>
      <c r="I5" s="139">
        <f>'[1]Récap. '!V5/1000</f>
        <v>1.5537612300000001</v>
      </c>
      <c r="J5" s="140">
        <f>'[1]Récap. '!X5/1000</f>
        <v>0.21800622000000003</v>
      </c>
      <c r="K5" s="140">
        <f t="shared" ref="K5:K7" si="2">I5-J5</f>
        <v>1.3357550100000002</v>
      </c>
      <c r="L5" s="40">
        <f t="shared" ref="L5:L7" si="3">K5/I5*100</f>
        <v>85.969129890053964</v>
      </c>
      <c r="N5" s="141"/>
      <c r="O5" s="142"/>
      <c r="P5" s="143"/>
      <c r="Q5" s="144"/>
      <c r="R5" s="144"/>
      <c r="S5" s="144"/>
      <c r="T5" s="144"/>
      <c r="U5" s="145"/>
      <c r="V5" s="144"/>
      <c r="W5" s="144"/>
      <c r="X5" s="144"/>
      <c r="Y5" s="145"/>
    </row>
    <row r="6" spans="1:25" ht="20.25" customHeight="1">
      <c r="A6" s="50" t="s">
        <v>27</v>
      </c>
      <c r="B6" s="63">
        <f>'[2]Récap. '!F6</f>
        <v>600824</v>
      </c>
      <c r="C6" s="146">
        <f>'[2]Récap. '!G6/60</f>
        <v>343.71666666666664</v>
      </c>
      <c r="D6" s="147">
        <f>'[2]Récap. '!H6/1000</f>
        <v>3.4723674999999994</v>
      </c>
      <c r="E6" s="148">
        <f>'[2]Récap. '!L6/1000</f>
        <v>121.60284</v>
      </c>
      <c r="F6" s="61">
        <f>'[2]Récap. '!N6/1000</f>
        <v>12.871945</v>
      </c>
      <c r="G6" s="61">
        <f t="shared" si="0"/>
        <v>108.730895</v>
      </c>
      <c r="H6" s="57">
        <f t="shared" si="1"/>
        <v>89.414766135396178</v>
      </c>
      <c r="I6" s="148">
        <f>'[2]Récap. '!V6/1000</f>
        <v>1.3422469700000002</v>
      </c>
      <c r="J6" s="61">
        <f>'[2]Récap. '!X6/1000</f>
        <v>0.20235097999999996</v>
      </c>
      <c r="K6" s="61">
        <f t="shared" si="2"/>
        <v>1.1398959900000003</v>
      </c>
      <c r="L6" s="57">
        <f t="shared" si="3"/>
        <v>84.924459915152582</v>
      </c>
      <c r="N6" s="141"/>
      <c r="O6" s="142"/>
      <c r="P6" s="143"/>
      <c r="Q6" s="144"/>
      <c r="R6" s="144"/>
      <c r="S6" s="144"/>
      <c r="T6" s="144"/>
      <c r="U6" s="145"/>
      <c r="V6" s="144"/>
      <c r="W6" s="144"/>
      <c r="X6" s="144"/>
      <c r="Y6" s="145"/>
    </row>
    <row r="7" spans="1:25" ht="20.25" customHeight="1">
      <c r="A7" s="50" t="s">
        <v>28</v>
      </c>
      <c r="B7" s="53">
        <f>'[3]Récap. '!F7</f>
        <v>489229</v>
      </c>
      <c r="C7" s="146">
        <f>'[3]Récap. '!G7/60</f>
        <v>12.216666666666667</v>
      </c>
      <c r="D7" s="147">
        <f>'[3]Récap. '!H7/1000</f>
        <v>3.2762775</v>
      </c>
      <c r="E7" s="148">
        <f>'[3]Récap. '!L7/1000</f>
        <v>133.87857500000001</v>
      </c>
      <c r="F7" s="61">
        <f>'[3]Récap. '!N7/1000</f>
        <v>12.514642999999998</v>
      </c>
      <c r="G7" s="61">
        <f t="shared" si="0"/>
        <v>121.36393200000002</v>
      </c>
      <c r="H7" s="57">
        <f t="shared" si="1"/>
        <v>90.652243646901681</v>
      </c>
      <c r="I7" s="148">
        <f>'[3]Récap. '!V7/1000</f>
        <v>1.5244706100000001</v>
      </c>
      <c r="J7" s="61">
        <f>'[3]Récap. '!X7/1000</f>
        <v>0.18364432999999999</v>
      </c>
      <c r="K7" s="61">
        <f t="shared" si="2"/>
        <v>1.3408262800000001</v>
      </c>
      <c r="L7" s="57">
        <f t="shared" si="3"/>
        <v>87.953567041872986</v>
      </c>
      <c r="N7" s="141"/>
      <c r="O7" s="142"/>
      <c r="P7" s="143"/>
      <c r="Q7" s="144"/>
      <c r="R7" s="144"/>
      <c r="S7" s="144"/>
      <c r="T7" s="144"/>
      <c r="U7" s="145"/>
      <c r="V7" s="144"/>
      <c r="W7" s="144"/>
      <c r="X7" s="144"/>
      <c r="Y7" s="145"/>
    </row>
    <row r="8" spans="1:25" ht="20.25" customHeight="1">
      <c r="A8" s="50" t="s">
        <v>29</v>
      </c>
      <c r="B8" s="63"/>
      <c r="C8" s="146"/>
      <c r="D8" s="147"/>
      <c r="E8" s="148"/>
      <c r="F8" s="61"/>
      <c r="G8" s="61"/>
      <c r="H8" s="57"/>
      <c r="I8" s="148"/>
      <c r="J8" s="61"/>
      <c r="K8" s="61"/>
      <c r="L8" s="57"/>
      <c r="N8" s="141"/>
      <c r="O8" s="142"/>
      <c r="P8" s="143"/>
      <c r="Q8" s="144"/>
      <c r="R8" s="144"/>
      <c r="S8" s="144"/>
      <c r="T8" s="144"/>
      <c r="U8" s="145"/>
      <c r="V8" s="144"/>
      <c r="W8" s="144"/>
      <c r="X8" s="144"/>
      <c r="Y8" s="145"/>
    </row>
    <row r="9" spans="1:25" ht="20.25" customHeight="1">
      <c r="A9" s="50" t="s">
        <v>30</v>
      </c>
      <c r="B9" s="63"/>
      <c r="C9" s="146"/>
      <c r="D9" s="147"/>
      <c r="E9" s="148"/>
      <c r="F9" s="61"/>
      <c r="G9" s="61"/>
      <c r="H9" s="57"/>
      <c r="I9" s="148"/>
      <c r="J9" s="61"/>
      <c r="K9" s="61"/>
      <c r="L9" s="57"/>
      <c r="N9" s="141"/>
      <c r="O9" s="142"/>
      <c r="P9" s="143"/>
      <c r="Q9" s="144"/>
      <c r="R9" s="144"/>
      <c r="S9" s="144"/>
      <c r="T9" s="144"/>
      <c r="U9" s="145"/>
      <c r="V9" s="144"/>
      <c r="W9" s="144"/>
      <c r="X9" s="144"/>
      <c r="Y9" s="145"/>
    </row>
    <row r="10" spans="1:25" ht="20.25" customHeight="1">
      <c r="A10" s="50" t="s">
        <v>31</v>
      </c>
      <c r="B10" s="63"/>
      <c r="C10" s="146"/>
      <c r="D10" s="147"/>
      <c r="E10" s="148"/>
      <c r="F10" s="61"/>
      <c r="G10" s="61"/>
      <c r="H10" s="57"/>
      <c r="I10" s="148"/>
      <c r="J10" s="61"/>
      <c r="K10" s="61"/>
      <c r="L10" s="57"/>
      <c r="N10" s="141"/>
      <c r="O10" s="142"/>
      <c r="P10" s="143"/>
      <c r="Q10" s="144"/>
      <c r="R10" s="144"/>
      <c r="S10" s="144"/>
      <c r="T10" s="144"/>
      <c r="U10" s="145"/>
      <c r="V10" s="144"/>
      <c r="W10" s="144"/>
      <c r="X10" s="144"/>
      <c r="Y10" s="145"/>
    </row>
    <row r="11" spans="1:25" ht="20.25" customHeight="1">
      <c r="A11" s="50" t="s">
        <v>32</v>
      </c>
      <c r="B11" s="63"/>
      <c r="C11" s="146"/>
      <c r="D11" s="147"/>
      <c r="E11" s="148"/>
      <c r="F11" s="61"/>
      <c r="G11" s="61"/>
      <c r="H11" s="57"/>
      <c r="I11" s="148"/>
      <c r="J11" s="61"/>
      <c r="K11" s="61"/>
      <c r="L11" s="57"/>
      <c r="N11" s="141"/>
      <c r="O11" s="142"/>
      <c r="P11" s="143"/>
      <c r="Q11" s="144"/>
      <c r="R11" s="144"/>
      <c r="S11" s="144"/>
      <c r="T11" s="144"/>
      <c r="U11" s="145"/>
      <c r="V11" s="144"/>
      <c r="W11" s="144"/>
      <c r="X11" s="144"/>
      <c r="Y11" s="145"/>
    </row>
    <row r="12" spans="1:25" ht="20.25" customHeight="1">
      <c r="A12" s="50" t="s">
        <v>33</v>
      </c>
      <c r="B12" s="53"/>
      <c r="C12" s="146"/>
      <c r="D12" s="147"/>
      <c r="E12" s="148"/>
      <c r="F12" s="61"/>
      <c r="G12" s="61"/>
      <c r="H12" s="57"/>
      <c r="I12" s="148"/>
      <c r="J12" s="61"/>
      <c r="K12" s="61"/>
      <c r="L12" s="57"/>
      <c r="N12" s="141"/>
      <c r="O12" s="142"/>
      <c r="P12" s="143"/>
      <c r="Q12" s="144"/>
      <c r="R12" s="144"/>
      <c r="S12" s="144"/>
      <c r="T12" s="144"/>
      <c r="U12" s="145"/>
      <c r="V12" s="144"/>
      <c r="W12" s="144"/>
      <c r="X12" s="144"/>
      <c r="Y12" s="145"/>
    </row>
    <row r="13" spans="1:25" ht="20.25" customHeight="1">
      <c r="A13" s="50" t="s">
        <v>34</v>
      </c>
      <c r="B13" s="63"/>
      <c r="C13" s="146"/>
      <c r="D13" s="147"/>
      <c r="E13" s="148"/>
      <c r="F13" s="61"/>
      <c r="G13" s="61"/>
      <c r="H13" s="57"/>
      <c r="I13" s="148"/>
      <c r="J13" s="61"/>
      <c r="K13" s="61"/>
      <c r="L13" s="57"/>
      <c r="N13" s="141"/>
      <c r="O13" s="142"/>
      <c r="P13" s="143"/>
      <c r="Q13" s="144"/>
      <c r="R13" s="144"/>
      <c r="S13" s="144"/>
      <c r="T13" s="144"/>
      <c r="U13" s="145"/>
      <c r="V13" s="144"/>
      <c r="W13" s="144"/>
      <c r="X13" s="144"/>
      <c r="Y13" s="145"/>
    </row>
    <row r="14" spans="1:25" ht="20.25" customHeight="1">
      <c r="A14" s="50" t="s">
        <v>35</v>
      </c>
      <c r="B14" s="63"/>
      <c r="C14" s="146"/>
      <c r="D14" s="147"/>
      <c r="E14" s="148"/>
      <c r="F14" s="61"/>
      <c r="G14" s="61"/>
      <c r="H14" s="57"/>
      <c r="I14" s="148"/>
      <c r="J14" s="61"/>
      <c r="K14" s="61"/>
      <c r="L14" s="57"/>
      <c r="N14" s="141"/>
      <c r="O14" s="142"/>
      <c r="P14" s="143"/>
      <c r="Q14" s="144"/>
      <c r="R14" s="144"/>
      <c r="S14" s="144"/>
      <c r="T14" s="144"/>
      <c r="U14" s="145"/>
      <c r="V14" s="144"/>
      <c r="W14" s="144"/>
      <c r="X14" s="144"/>
      <c r="Y14" s="145"/>
    </row>
    <row r="15" spans="1:25" ht="20.25" customHeight="1">
      <c r="A15" s="50" t="s">
        <v>36</v>
      </c>
      <c r="B15" s="63"/>
      <c r="C15" s="146"/>
      <c r="D15" s="147"/>
      <c r="E15" s="148"/>
      <c r="F15" s="61"/>
      <c r="G15" s="61"/>
      <c r="H15" s="57"/>
      <c r="I15" s="148"/>
      <c r="J15" s="61"/>
      <c r="K15" s="61"/>
      <c r="L15" s="57"/>
      <c r="N15" s="149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20.25" customHeight="1" thickBot="1">
      <c r="A16" s="64" t="s">
        <v>49</v>
      </c>
      <c r="B16" s="63"/>
      <c r="C16" s="146"/>
      <c r="D16" s="147"/>
      <c r="E16" s="148"/>
      <c r="F16" s="61"/>
      <c r="G16" s="61"/>
      <c r="H16" s="57"/>
      <c r="I16" s="150"/>
      <c r="J16" s="151"/>
      <c r="K16" s="61"/>
      <c r="L16" s="57"/>
      <c r="N16" s="4"/>
    </row>
    <row r="17" spans="1:19" ht="22.5" customHeight="1" thickBot="1">
      <c r="A17" s="75" t="s">
        <v>38</v>
      </c>
      <c r="B17" s="77">
        <f t="shared" ref="B17:G17" si="4">SUM(B5:B16)</f>
        <v>1668934</v>
      </c>
      <c r="C17" s="152">
        <f>SUM(C5:C16)</f>
        <v>860.5</v>
      </c>
      <c r="D17" s="153">
        <f t="shared" si="4"/>
        <v>10.830887999999998</v>
      </c>
      <c r="E17" s="154">
        <f t="shared" si="4"/>
        <v>400.89104500000002</v>
      </c>
      <c r="F17" s="155">
        <f t="shared" si="4"/>
        <v>39.300302000000002</v>
      </c>
      <c r="G17" s="155">
        <f t="shared" si="4"/>
        <v>361.59074300000003</v>
      </c>
      <c r="H17" s="90"/>
      <c r="I17" s="154">
        <f>SUM(I5:I16)</f>
        <v>4.4204788100000005</v>
      </c>
      <c r="J17" s="155">
        <f>SUM(J5:J16)</f>
        <v>0.60400153000000001</v>
      </c>
      <c r="K17" s="155">
        <f>SUM(K5:K16)</f>
        <v>3.8164772800000009</v>
      </c>
      <c r="L17" s="90"/>
    </row>
    <row r="18" spans="1:19" ht="22.5" customHeight="1" thickBot="1">
      <c r="A18" s="91" t="s">
        <v>50</v>
      </c>
      <c r="B18" s="93">
        <f>AVERAGE(B5:B16)</f>
        <v>556311.33333333337</v>
      </c>
      <c r="C18" s="156">
        <f>AVERAGE(C5:C16)</f>
        <v>286.83333333333331</v>
      </c>
      <c r="D18" s="157">
        <f t="shared" ref="D18:J18" si="5">AVERAGE(D5:D16)</f>
        <v>3.6102959999999995</v>
      </c>
      <c r="E18" s="158">
        <f t="shared" si="5"/>
        <v>133.63034833333333</v>
      </c>
      <c r="F18" s="159">
        <f t="shared" si="5"/>
        <v>13.100100666666668</v>
      </c>
      <c r="G18" s="159">
        <f>AVERAGE(G5:G16)</f>
        <v>120.53024766666668</v>
      </c>
      <c r="H18" s="101">
        <f>AVERAGE(H5:H16)</f>
        <v>90.166125557732585</v>
      </c>
      <c r="I18" s="158">
        <f t="shared" si="5"/>
        <v>1.4734929366666669</v>
      </c>
      <c r="J18" s="159">
        <f t="shared" si="5"/>
        <v>0.20133384333333335</v>
      </c>
      <c r="K18" s="159">
        <f>AVERAGE(K5:K16)</f>
        <v>1.2721590933333335</v>
      </c>
      <c r="L18" s="101">
        <f>AVERAGE(L5:L16)</f>
        <v>86.282385615693173</v>
      </c>
    </row>
    <row r="19" spans="1:19" ht="22.5" customHeight="1" thickBot="1">
      <c r="A19" s="160"/>
      <c r="B19" s="161"/>
      <c r="C19" s="162"/>
      <c r="D19" s="163"/>
      <c r="E19" s="163"/>
      <c r="F19" s="163"/>
      <c r="G19" s="164"/>
      <c r="H19" s="164"/>
      <c r="I19" s="163"/>
      <c r="J19" s="163"/>
      <c r="K19" s="164"/>
      <c r="L19" s="164"/>
    </row>
    <row r="20" spans="1:19" ht="35.25" customHeight="1" thickBot="1">
      <c r="A20" s="112"/>
      <c r="B20" s="162"/>
      <c r="C20" s="165"/>
      <c r="D20" s="166" t="s">
        <v>51</v>
      </c>
      <c r="E20" s="167" t="s">
        <v>52</v>
      </c>
      <c r="F20" s="168" t="s">
        <v>53</v>
      </c>
      <c r="G20" s="169"/>
      <c r="H20" s="170"/>
      <c r="I20" s="167" t="s">
        <v>54</v>
      </c>
      <c r="J20" s="168" t="s">
        <v>55</v>
      </c>
      <c r="K20" s="169"/>
      <c r="L20" s="171"/>
    </row>
    <row r="21" spans="1:19" ht="22.5" customHeight="1" thickBot="1">
      <c r="A21" s="172" t="s">
        <v>56</v>
      </c>
      <c r="B21" s="173"/>
      <c r="C21" s="174"/>
      <c r="D21" s="175">
        <f>'[3]Récap. '!J18</f>
        <v>6.5093718213420884</v>
      </c>
      <c r="E21" s="176">
        <f>'[3]Récap. '!R18</f>
        <v>242.41216502069696</v>
      </c>
      <c r="F21" s="177">
        <f>'[3]Récap. '!S18</f>
        <v>23.679897109282397</v>
      </c>
      <c r="G21" s="178"/>
      <c r="H21" s="174"/>
      <c r="I21" s="179">
        <f>'[3]Récap. '!AB18</f>
        <v>2.6780516266032799</v>
      </c>
      <c r="J21" s="180">
        <f>'[3]Récap. '!AC18</f>
        <v>0.36292115592608498</v>
      </c>
      <c r="K21" s="178"/>
      <c r="L21" s="178"/>
    </row>
    <row r="22" spans="1:19" ht="22.5" customHeight="1">
      <c r="A22" s="112"/>
      <c r="B22" s="114"/>
      <c r="C22" s="114"/>
      <c r="H22" s="114"/>
      <c r="L22" s="114"/>
    </row>
    <row r="23" spans="1:19" ht="15">
      <c r="C23" s="181"/>
    </row>
    <row r="27" spans="1:19">
      <c r="S27" s="182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topLeftCell="O1" workbookViewId="0">
      <selection activeCell="T42" sqref="T42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83" t="s">
        <v>57</v>
      </c>
      <c r="B1" s="184"/>
      <c r="C1" s="185" t="s">
        <v>58</v>
      </c>
      <c r="D1" s="186"/>
      <c r="E1" s="186"/>
      <c r="F1" s="187"/>
      <c r="G1" s="188" t="s">
        <v>59</v>
      </c>
      <c r="H1" s="189" t="s">
        <v>60</v>
      </c>
      <c r="I1" s="190"/>
      <c r="J1" s="191" t="s">
        <v>61</v>
      </c>
      <c r="K1" s="191"/>
      <c r="L1" s="192"/>
      <c r="M1" s="185" t="s">
        <v>62</v>
      </c>
      <c r="N1" s="187"/>
      <c r="O1" s="191" t="s">
        <v>63</v>
      </c>
      <c r="P1" s="191"/>
      <c r="Q1" s="191"/>
      <c r="R1" s="185" t="s">
        <v>64</v>
      </c>
      <c r="S1" s="187"/>
      <c r="T1" s="193" t="s">
        <v>65</v>
      </c>
      <c r="U1" s="191" t="s">
        <v>66</v>
      </c>
      <c r="V1" s="191"/>
      <c r="W1" s="191" t="s">
        <v>67</v>
      </c>
      <c r="X1" s="191"/>
      <c r="Y1" s="191"/>
      <c r="Z1" s="185" t="s">
        <v>68</v>
      </c>
      <c r="AA1" s="187"/>
      <c r="AB1" s="185" t="s">
        <v>69</v>
      </c>
      <c r="AC1" s="187"/>
      <c r="AD1" s="194" t="s">
        <v>70</v>
      </c>
      <c r="AE1" s="195"/>
      <c r="AF1" s="196"/>
    </row>
    <row r="2" spans="1:32" ht="39" thickBot="1">
      <c r="A2" s="197" t="s">
        <v>71</v>
      </c>
      <c r="B2" s="198" t="s">
        <v>72</v>
      </c>
      <c r="C2" s="197" t="s">
        <v>73</v>
      </c>
      <c r="D2" s="199" t="s">
        <v>9</v>
      </c>
      <c r="E2" s="200" t="s">
        <v>74</v>
      </c>
      <c r="F2" s="198" t="s">
        <v>75</v>
      </c>
      <c r="G2" s="201"/>
      <c r="H2" s="202" t="s">
        <v>76</v>
      </c>
      <c r="I2" s="203" t="s">
        <v>77</v>
      </c>
      <c r="J2" s="204" t="s">
        <v>78</v>
      </c>
      <c r="K2" s="199" t="s">
        <v>79</v>
      </c>
      <c r="L2" s="205" t="s">
        <v>80</v>
      </c>
      <c r="M2" s="204" t="s">
        <v>78</v>
      </c>
      <c r="N2" s="205" t="s">
        <v>77</v>
      </c>
      <c r="O2" s="204" t="s">
        <v>78</v>
      </c>
      <c r="P2" s="199" t="s">
        <v>79</v>
      </c>
      <c r="Q2" s="205" t="s">
        <v>81</v>
      </c>
      <c r="R2" s="206" t="s">
        <v>78</v>
      </c>
      <c r="S2" s="205" t="s">
        <v>77</v>
      </c>
      <c r="T2" s="204" t="s">
        <v>78</v>
      </c>
      <c r="U2" s="204" t="s">
        <v>78</v>
      </c>
      <c r="V2" s="205" t="s">
        <v>77</v>
      </c>
      <c r="W2" s="204" t="s">
        <v>78</v>
      </c>
      <c r="X2" s="199" t="s">
        <v>79</v>
      </c>
      <c r="Y2" s="205" t="s">
        <v>82</v>
      </c>
      <c r="Z2" s="204" t="s">
        <v>78</v>
      </c>
      <c r="AA2" s="205" t="s">
        <v>83</v>
      </c>
      <c r="AB2" s="207" t="s">
        <v>78</v>
      </c>
      <c r="AC2" s="208" t="s">
        <v>77</v>
      </c>
      <c r="AD2" s="209" t="s">
        <v>84</v>
      </c>
      <c r="AE2" s="197" t="s">
        <v>71</v>
      </c>
      <c r="AF2" s="198" t="s">
        <v>72</v>
      </c>
    </row>
    <row r="3" spans="1:32" ht="13.5" customHeight="1">
      <c r="A3" s="210">
        <v>1</v>
      </c>
      <c r="B3" s="211" t="s">
        <v>85</v>
      </c>
      <c r="C3" s="212">
        <f>'[3]03.2016.1 Rap.'!C3</f>
        <v>12421</v>
      </c>
      <c r="D3" s="213"/>
      <c r="E3" s="214">
        <f>C3+D3</f>
        <v>12421</v>
      </c>
      <c r="F3" s="215"/>
      <c r="G3" s="216"/>
      <c r="H3" s="217">
        <f>'[3]03.2016.1 Rap.'!G3</f>
        <v>0</v>
      </c>
      <c r="I3" s="218">
        <f>'[3]03.2016.1 Rap.'!I3</f>
        <v>3.5</v>
      </c>
      <c r="J3" s="219">
        <f>'[3]03.2016.2 Rap.'!C3</f>
        <v>3.5</v>
      </c>
      <c r="K3" s="220">
        <f>'[3]03.2016.2 Rap.'!D3</f>
        <v>1.9</v>
      </c>
      <c r="L3" s="221">
        <f>'[3]03.2016.2 Rap.'!G3</f>
        <v>0.45</v>
      </c>
      <c r="M3" s="222"/>
      <c r="N3" s="221"/>
      <c r="O3" s="212">
        <f>'[3]03.2016.3 Rap.'!C3</f>
        <v>310</v>
      </c>
      <c r="P3" s="213">
        <f>'[3]03.2016.3 Rap.'!D3</f>
        <v>160</v>
      </c>
      <c r="Q3" s="223">
        <f>'[3]03.2016.3 Rap.'!G3</f>
        <v>26</v>
      </c>
      <c r="R3" s="224"/>
      <c r="S3" s="225"/>
      <c r="T3" s="226"/>
      <c r="U3" s="227"/>
      <c r="V3" s="228"/>
      <c r="W3" s="229"/>
      <c r="X3" s="230"/>
      <c r="Y3" s="231"/>
      <c r="Z3" s="232"/>
      <c r="AA3" s="225"/>
      <c r="AB3" s="233"/>
      <c r="AC3" s="234"/>
      <c r="AD3" s="235" t="s">
        <v>86</v>
      </c>
      <c r="AE3" s="236">
        <v>1</v>
      </c>
      <c r="AF3" s="211" t="s">
        <v>85</v>
      </c>
    </row>
    <row r="4" spans="1:32" ht="13.5" customHeight="1">
      <c r="A4" s="237">
        <v>2</v>
      </c>
      <c r="B4" s="238" t="s">
        <v>85</v>
      </c>
      <c r="C4" s="239">
        <f>'[3]03.2016.1 Rap.'!C4</f>
        <v>19041</v>
      </c>
      <c r="D4" s="240">
        <f>'[3]03.2016.1 Rap.'!E4</f>
        <v>502</v>
      </c>
      <c r="E4" s="241">
        <f t="shared" ref="E4:E33" si="0">C4+D4</f>
        <v>19543</v>
      </c>
      <c r="F4" s="242">
        <f>'[3]03.2016.1 Rap.'!D4</f>
        <v>1878</v>
      </c>
      <c r="G4" s="243"/>
      <c r="H4" s="244"/>
      <c r="I4" s="245">
        <f>'[3]03.2016.1 Rap.'!I4</f>
        <v>9</v>
      </c>
      <c r="J4" s="246">
        <f>'[3]03.2016.2 Rap.'!C4</f>
        <v>3.04</v>
      </c>
      <c r="K4" s="247">
        <f>'[3]03.2016.2 Rap.'!D4</f>
        <v>1.7</v>
      </c>
      <c r="L4" s="248">
        <f>'[3]03.2016.2 Rap.'!G4</f>
        <v>0.43</v>
      </c>
      <c r="M4" s="246">
        <v>1.19</v>
      </c>
      <c r="N4" s="249">
        <v>0.2</v>
      </c>
      <c r="O4" s="239">
        <f>'[3]03.2016.3 Rap.'!C4</f>
        <v>314</v>
      </c>
      <c r="P4" s="240">
        <f>'[3]03.2016.3 Rap.'!D4</f>
        <v>135</v>
      </c>
      <c r="Q4" s="250">
        <f>'[3]03.2016.3 Rap.'!G4</f>
        <v>26</v>
      </c>
      <c r="R4" s="251">
        <v>16.2</v>
      </c>
      <c r="S4" s="252">
        <v>5.72</v>
      </c>
      <c r="T4" s="253">
        <f>O4/W4</f>
        <v>2.0933333333333333</v>
      </c>
      <c r="U4" s="254">
        <v>10.6</v>
      </c>
      <c r="V4" s="249">
        <v>0.66</v>
      </c>
      <c r="W4" s="255">
        <v>150</v>
      </c>
      <c r="X4" s="240">
        <v>68</v>
      </c>
      <c r="Y4" s="242">
        <v>7</v>
      </c>
      <c r="Z4" s="256">
        <v>7.75</v>
      </c>
      <c r="AA4" s="252">
        <v>7.87</v>
      </c>
      <c r="AB4" s="257">
        <v>831</v>
      </c>
      <c r="AC4" s="258">
        <v>820</v>
      </c>
      <c r="AD4" s="259" t="s">
        <v>87</v>
      </c>
      <c r="AE4" s="260">
        <v>2</v>
      </c>
      <c r="AF4" s="238" t="s">
        <v>85</v>
      </c>
    </row>
    <row r="5" spans="1:32" ht="13.5" customHeight="1">
      <c r="A5" s="237">
        <v>3</v>
      </c>
      <c r="B5" s="238" t="s">
        <v>88</v>
      </c>
      <c r="C5" s="239">
        <f>'[3]03.2016.1 Rap.'!C5</f>
        <v>21737</v>
      </c>
      <c r="D5" s="240">
        <f>'[3]03.2016.1 Rap.'!E5</f>
        <v>574</v>
      </c>
      <c r="E5" s="241">
        <f t="shared" si="0"/>
        <v>22311</v>
      </c>
      <c r="F5" s="242">
        <f>'[3]03.2016.1 Rap.'!D5</f>
        <v>4778</v>
      </c>
      <c r="G5" s="243"/>
      <c r="H5" s="244"/>
      <c r="I5" s="245">
        <f>'[3]03.2016.1 Rap.'!I5</f>
        <v>7.5</v>
      </c>
      <c r="J5" s="246">
        <f>'[3]03.2016.2 Rap.'!C5</f>
        <v>2.15</v>
      </c>
      <c r="K5" s="247">
        <f>'[3]03.2016.2 Rap.'!D5</f>
        <v>1.45</v>
      </c>
      <c r="L5" s="248">
        <f>'[3]03.2016.2 Rap.'!G5</f>
        <v>0.34</v>
      </c>
      <c r="M5" s="246"/>
      <c r="N5" s="249"/>
      <c r="O5" s="239">
        <f>'[3]03.2016.3 Rap.'!C5</f>
        <v>190</v>
      </c>
      <c r="P5" s="240">
        <f>'[3]03.2016.3 Rap.'!D5</f>
        <v>123</v>
      </c>
      <c r="Q5" s="250">
        <f>'[3]03.2016.3 Rap.'!G5</f>
        <v>21</v>
      </c>
      <c r="R5" s="251"/>
      <c r="S5" s="252"/>
      <c r="T5" s="253"/>
      <c r="U5" s="254"/>
      <c r="V5" s="249"/>
      <c r="W5" s="255"/>
      <c r="X5" s="240"/>
      <c r="Y5" s="242"/>
      <c r="Z5" s="256"/>
      <c r="AA5" s="252"/>
      <c r="AB5" s="261"/>
      <c r="AC5" s="258"/>
      <c r="AD5" s="235" t="s">
        <v>89</v>
      </c>
      <c r="AE5" s="260">
        <v>3</v>
      </c>
      <c r="AF5" s="238" t="s">
        <v>88</v>
      </c>
    </row>
    <row r="6" spans="1:32" ht="13.5" customHeight="1">
      <c r="A6" s="237">
        <v>4</v>
      </c>
      <c r="B6" s="238" t="s">
        <v>90</v>
      </c>
      <c r="C6" s="239">
        <f>'[3]03.2016.1 Rap.'!C6</f>
        <v>31689</v>
      </c>
      <c r="D6" s="240">
        <f>'[3]03.2016.1 Rap.'!E6</f>
        <v>13924</v>
      </c>
      <c r="E6" s="241">
        <f t="shared" si="0"/>
        <v>45613</v>
      </c>
      <c r="F6" s="242">
        <f>'[3]03.2016.1 Rap.'!D6</f>
        <v>11383</v>
      </c>
      <c r="G6" s="243">
        <f>'[3]03.2016.1 Rap.'!F6</f>
        <v>733</v>
      </c>
      <c r="H6" s="244"/>
      <c r="I6" s="245">
        <f>'[3]03.2016.1 Rap.'!I6</f>
        <v>7</v>
      </c>
      <c r="J6" s="246">
        <f>'[3]03.2016.2 Rap.'!C6</f>
        <v>1.2</v>
      </c>
      <c r="K6" s="247">
        <f>'[3]03.2016.2 Rap.'!D6</f>
        <v>1</v>
      </c>
      <c r="L6" s="248">
        <f>'[3]03.2016.2 Rap.'!G6</f>
        <v>0.25</v>
      </c>
      <c r="M6" s="246"/>
      <c r="N6" s="249"/>
      <c r="O6" s="239">
        <f>'[3]03.2016.3 Rap.'!C6</f>
        <v>140</v>
      </c>
      <c r="P6" s="240">
        <f>'[3]03.2016.3 Rap.'!D6</f>
        <v>110</v>
      </c>
      <c r="Q6" s="250">
        <f>'[3]03.2016.3 Rap.'!G6</f>
        <v>18</v>
      </c>
      <c r="R6" s="251"/>
      <c r="S6" s="252"/>
      <c r="T6" s="253"/>
      <c r="U6" s="254"/>
      <c r="V6" s="249"/>
      <c r="W6" s="255"/>
      <c r="X6" s="240"/>
      <c r="Y6" s="242"/>
      <c r="Z6" s="256"/>
      <c r="AA6" s="252"/>
      <c r="AB6" s="257"/>
      <c r="AC6" s="258"/>
      <c r="AD6" s="235" t="s">
        <v>91</v>
      </c>
      <c r="AE6" s="260">
        <v>4</v>
      </c>
      <c r="AF6" s="238" t="s">
        <v>90</v>
      </c>
    </row>
    <row r="7" spans="1:32" ht="13.5" customHeight="1">
      <c r="A7" s="237">
        <v>5</v>
      </c>
      <c r="B7" s="238" t="s">
        <v>92</v>
      </c>
      <c r="C7" s="239">
        <f>'[3]03.2016.1 Rap.'!C7</f>
        <v>37073</v>
      </c>
      <c r="D7" s="240">
        <f>'[3]03.2016.1 Rap.'!E7</f>
        <v>4934</v>
      </c>
      <c r="E7" s="241">
        <f t="shared" si="0"/>
        <v>42007</v>
      </c>
      <c r="F7" s="242">
        <f>'[3]03.2016.1 Rap.'!D7</f>
        <v>7661</v>
      </c>
      <c r="G7" s="243"/>
      <c r="H7" s="244"/>
      <c r="I7" s="245">
        <f>'[3]03.2016.1 Rap.'!I7</f>
        <v>6</v>
      </c>
      <c r="J7" s="246">
        <f>'[3]03.2016.2 Rap.'!C7</f>
        <v>1</v>
      </c>
      <c r="K7" s="247">
        <f>'[3]03.2016.2 Rap.'!D7</f>
        <v>0.9</v>
      </c>
      <c r="L7" s="248">
        <f>'[3]03.2016.2 Rap.'!G7</f>
        <v>0.2</v>
      </c>
      <c r="M7" s="246"/>
      <c r="N7" s="249"/>
      <c r="O7" s="239">
        <f>'[3]03.2016.3 Rap.'!C7</f>
        <v>100</v>
      </c>
      <c r="P7" s="240">
        <f>'[3]03.2016.3 Rap.'!D7</f>
        <v>90</v>
      </c>
      <c r="Q7" s="250">
        <f>'[3]03.2016.3 Rap.'!G7</f>
        <v>16</v>
      </c>
      <c r="R7" s="251"/>
      <c r="S7" s="252"/>
      <c r="T7" s="253"/>
      <c r="U7" s="254"/>
      <c r="V7" s="249"/>
      <c r="W7" s="255"/>
      <c r="X7" s="240"/>
      <c r="Y7" s="242"/>
      <c r="Z7" s="256"/>
      <c r="AA7" s="252"/>
      <c r="AB7" s="262"/>
      <c r="AC7" s="258"/>
      <c r="AD7" s="235" t="s">
        <v>93</v>
      </c>
      <c r="AE7" s="260">
        <v>5</v>
      </c>
      <c r="AF7" s="238" t="s">
        <v>92</v>
      </c>
    </row>
    <row r="8" spans="1:32" ht="13.5" customHeight="1">
      <c r="A8" s="237">
        <v>6</v>
      </c>
      <c r="B8" s="238" t="s">
        <v>94</v>
      </c>
      <c r="C8" s="239">
        <f>'[3]03.2016.1 Rap.'!C8</f>
        <v>23964</v>
      </c>
      <c r="D8" s="240"/>
      <c r="E8" s="241">
        <f t="shared" si="0"/>
        <v>23964</v>
      </c>
      <c r="F8" s="242"/>
      <c r="G8" s="243"/>
      <c r="H8" s="244"/>
      <c r="I8" s="245">
        <f>'[3]03.2016.1 Rap.'!I8</f>
        <v>5.5</v>
      </c>
      <c r="J8" s="246">
        <f>'[3]03.2016.2 Rap.'!C8</f>
        <v>1.96</v>
      </c>
      <c r="K8" s="247">
        <f>'[3]03.2016.2 Rap.'!D8</f>
        <v>1.44</v>
      </c>
      <c r="L8" s="248">
        <f>'[3]03.2016.2 Rap.'!G8</f>
        <v>0.27</v>
      </c>
      <c r="M8" s="246"/>
      <c r="N8" s="249"/>
      <c r="O8" s="239">
        <f>'[3]03.2016.3 Rap.'!C8</f>
        <v>184</v>
      </c>
      <c r="P8" s="240">
        <f>'[3]03.2016.3 Rap.'!D8</f>
        <v>121</v>
      </c>
      <c r="Q8" s="250">
        <f>'[3]03.2016.3 Rap.'!G8</f>
        <v>19</v>
      </c>
      <c r="R8" s="251"/>
      <c r="S8" s="252"/>
      <c r="T8" s="253"/>
      <c r="U8" s="254"/>
      <c r="V8" s="249"/>
      <c r="W8" s="255"/>
      <c r="X8" s="240"/>
      <c r="Y8" s="242"/>
      <c r="Z8" s="256">
        <v>8.1199999999999992</v>
      </c>
      <c r="AA8" s="252">
        <v>7.96</v>
      </c>
      <c r="AB8" s="261">
        <v>840</v>
      </c>
      <c r="AC8" s="258">
        <v>778</v>
      </c>
      <c r="AD8" s="259" t="s">
        <v>95</v>
      </c>
      <c r="AE8" s="260">
        <v>6</v>
      </c>
      <c r="AF8" s="238" t="s">
        <v>94</v>
      </c>
    </row>
    <row r="9" spans="1:32" ht="13.5" customHeight="1">
      <c r="A9" s="237">
        <v>7</v>
      </c>
      <c r="B9" s="238" t="s">
        <v>96</v>
      </c>
      <c r="C9" s="239">
        <f>'[3]03.2016.1 Rap.'!C9</f>
        <v>21629</v>
      </c>
      <c r="D9" s="240"/>
      <c r="E9" s="241">
        <f t="shared" si="0"/>
        <v>21629</v>
      </c>
      <c r="F9" s="242"/>
      <c r="G9" s="243"/>
      <c r="H9" s="244"/>
      <c r="I9" s="245">
        <f>'[3]03.2016.1 Rap.'!I9</f>
        <v>4.5</v>
      </c>
      <c r="J9" s="246">
        <f>'[3]03.2016.2 Rap.'!C9</f>
        <v>2.2000000000000002</v>
      </c>
      <c r="K9" s="247">
        <f>'[3]03.2016.2 Rap.'!D9</f>
        <v>1.6</v>
      </c>
      <c r="L9" s="248">
        <f>'[3]03.2016.2 Rap.'!G9</f>
        <v>0.32</v>
      </c>
      <c r="M9" s="246"/>
      <c r="N9" s="249"/>
      <c r="O9" s="239">
        <f>'[3]03.2016.3 Rap.'!C9</f>
        <v>200</v>
      </c>
      <c r="P9" s="240">
        <f>'[3]03.2016.3 Rap.'!D9</f>
        <v>120</v>
      </c>
      <c r="Q9" s="250">
        <f>'[3]03.2016.3 Rap.'!G9</f>
        <v>19</v>
      </c>
      <c r="R9" s="251"/>
      <c r="S9" s="252"/>
      <c r="T9" s="253"/>
      <c r="U9" s="254"/>
      <c r="V9" s="249"/>
      <c r="W9" s="255"/>
      <c r="X9" s="240"/>
      <c r="Y9" s="242"/>
      <c r="Z9" s="256"/>
      <c r="AA9" s="252"/>
      <c r="AB9" s="257"/>
      <c r="AC9" s="258"/>
      <c r="AD9" s="235" t="s">
        <v>86</v>
      </c>
      <c r="AE9" s="260">
        <v>7</v>
      </c>
      <c r="AF9" s="238" t="s">
        <v>96</v>
      </c>
    </row>
    <row r="10" spans="1:32" ht="13.5" customHeight="1">
      <c r="A10" s="237">
        <v>8</v>
      </c>
      <c r="B10" s="238" t="s">
        <v>85</v>
      </c>
      <c r="C10" s="239">
        <f>'[3]03.2016.1 Rap.'!C10</f>
        <v>18251</v>
      </c>
      <c r="D10" s="240"/>
      <c r="E10" s="241">
        <f t="shared" si="0"/>
        <v>18251</v>
      </c>
      <c r="F10" s="242"/>
      <c r="G10" s="243"/>
      <c r="H10" s="244"/>
      <c r="I10" s="245">
        <f>'[3]03.2016.1 Rap.'!I10</f>
        <v>5</v>
      </c>
      <c r="J10" s="246">
        <f>'[3]03.2016.2 Rap.'!C10</f>
        <v>2.42</v>
      </c>
      <c r="K10" s="247">
        <f>'[3]03.2016.2 Rap.'!D10</f>
        <v>1.71</v>
      </c>
      <c r="L10" s="248">
        <f>'[3]03.2016.2 Rap.'!G10</f>
        <v>0.38</v>
      </c>
      <c r="M10" s="246">
        <v>1.36</v>
      </c>
      <c r="N10" s="249">
        <v>0.26</v>
      </c>
      <c r="O10" s="239">
        <f>'[3]03.2016.3 Rap.'!C10</f>
        <v>221</v>
      </c>
      <c r="P10" s="240">
        <f>'[3]03.2016.3 Rap.'!D10</f>
        <v>119</v>
      </c>
      <c r="Q10" s="250">
        <f>'[3]03.2016.3 Rap.'!G10</f>
        <v>19</v>
      </c>
      <c r="R10" s="251">
        <v>20.9</v>
      </c>
      <c r="S10" s="252">
        <v>5.0199999999999996</v>
      </c>
      <c r="T10" s="253">
        <f>O10/W10</f>
        <v>1.9217391304347826</v>
      </c>
      <c r="U10" s="254">
        <v>10.5</v>
      </c>
      <c r="V10" s="249">
        <v>1.1200000000000001</v>
      </c>
      <c r="W10" s="255">
        <v>115</v>
      </c>
      <c r="X10" s="240">
        <v>62</v>
      </c>
      <c r="Y10" s="242">
        <v>5</v>
      </c>
      <c r="Z10" s="256">
        <v>8.02</v>
      </c>
      <c r="AA10" s="252">
        <v>7.97</v>
      </c>
      <c r="AB10" s="261">
        <v>919</v>
      </c>
      <c r="AC10" s="258">
        <v>860</v>
      </c>
      <c r="AD10" s="263"/>
      <c r="AE10" s="260">
        <v>8</v>
      </c>
      <c r="AF10" s="238" t="s">
        <v>85</v>
      </c>
    </row>
    <row r="11" spans="1:32" ht="13.5" customHeight="1">
      <c r="A11" s="237">
        <v>9</v>
      </c>
      <c r="B11" s="238" t="s">
        <v>85</v>
      </c>
      <c r="C11" s="239">
        <f>'[3]03.2016.1 Rap.'!C11</f>
        <v>16964</v>
      </c>
      <c r="D11" s="240"/>
      <c r="E11" s="241">
        <f t="shared" si="0"/>
        <v>16964</v>
      </c>
      <c r="F11" s="242">
        <f>'[3]03.2016.1 Rap.'!D11</f>
        <v>11640</v>
      </c>
      <c r="G11" s="243"/>
      <c r="H11" s="244"/>
      <c r="I11" s="245">
        <f>'[3]03.2016.1 Rap.'!I11</f>
        <v>9.5</v>
      </c>
      <c r="J11" s="246">
        <f>'[3]03.2016.2 Rap.'!C11</f>
        <v>2.62</v>
      </c>
      <c r="K11" s="247">
        <f>'[3]03.2016.2 Rap.'!D11</f>
        <v>1.54</v>
      </c>
      <c r="L11" s="248">
        <f>'[3]03.2016.2 Rap.'!G11</f>
        <v>0.17</v>
      </c>
      <c r="M11" s="246"/>
      <c r="N11" s="249"/>
      <c r="O11" s="239">
        <f>'[3]03.2016.3 Rap.'!C11</f>
        <v>217</v>
      </c>
      <c r="P11" s="240">
        <f>'[3]03.2016.3 Rap.'!D11</f>
        <v>125</v>
      </c>
      <c r="Q11" s="250">
        <f>'[3]03.2016.3 Rap.'!G11</f>
        <v>48</v>
      </c>
      <c r="R11" s="251"/>
      <c r="S11" s="252"/>
      <c r="T11" s="253"/>
      <c r="U11" s="254">
        <v>12</v>
      </c>
      <c r="V11" s="249">
        <v>8.4</v>
      </c>
      <c r="W11" s="255"/>
      <c r="X11" s="240"/>
      <c r="Y11" s="242"/>
      <c r="Z11" s="256">
        <v>8</v>
      </c>
      <c r="AA11" s="252">
        <v>7.95</v>
      </c>
      <c r="AB11" s="257">
        <v>1004</v>
      </c>
      <c r="AC11" s="258">
        <v>983</v>
      </c>
      <c r="AD11" s="259" t="s">
        <v>97</v>
      </c>
      <c r="AE11" s="260">
        <v>9</v>
      </c>
      <c r="AF11" s="238" t="s">
        <v>85</v>
      </c>
    </row>
    <row r="12" spans="1:32" ht="13.5" customHeight="1">
      <c r="A12" s="237">
        <v>10</v>
      </c>
      <c r="B12" s="238" t="s">
        <v>88</v>
      </c>
      <c r="C12" s="239">
        <f>'[3]03.2016.1 Rap.'!C12</f>
        <v>15693</v>
      </c>
      <c r="D12" s="240"/>
      <c r="E12" s="241">
        <f t="shared" si="0"/>
        <v>15693</v>
      </c>
      <c r="F12" s="242">
        <f>'[3]03.2016.1 Rap.'!D12</f>
        <v>5191</v>
      </c>
      <c r="G12" s="243"/>
      <c r="H12" s="244"/>
      <c r="I12" s="245">
        <f>'[3]03.2016.1 Rap.'!I12</f>
        <v>7</v>
      </c>
      <c r="J12" s="246">
        <f>'[3]03.2016.2 Rap.'!C12</f>
        <v>2.89</v>
      </c>
      <c r="K12" s="247">
        <f>'[3]03.2016.2 Rap.'!D12</f>
        <v>1.58</v>
      </c>
      <c r="L12" s="248">
        <f>'[3]03.2016.2 Rap.'!G12</f>
        <v>0.35</v>
      </c>
      <c r="M12" s="246"/>
      <c r="N12" s="249"/>
      <c r="O12" s="239">
        <f>'[3]03.2016.3 Rap.'!C12</f>
        <v>271</v>
      </c>
      <c r="P12" s="240">
        <f>'[3]03.2016.3 Rap.'!D12</f>
        <v>137</v>
      </c>
      <c r="Q12" s="250">
        <f>'[3]03.2016.3 Rap.'!G12</f>
        <v>37</v>
      </c>
      <c r="R12" s="251"/>
      <c r="S12" s="252"/>
      <c r="T12" s="253"/>
      <c r="U12" s="254"/>
      <c r="V12" s="249"/>
      <c r="W12" s="255"/>
      <c r="X12" s="240"/>
      <c r="Y12" s="242"/>
      <c r="Z12" s="256"/>
      <c r="AA12" s="252"/>
      <c r="AB12" s="261"/>
      <c r="AC12" s="258"/>
      <c r="AD12" s="259" t="s">
        <v>98</v>
      </c>
      <c r="AE12" s="260">
        <v>10</v>
      </c>
      <c r="AF12" s="238" t="s">
        <v>88</v>
      </c>
    </row>
    <row r="13" spans="1:32" ht="13.5" customHeight="1">
      <c r="A13" s="237">
        <v>11</v>
      </c>
      <c r="B13" s="238" t="s">
        <v>90</v>
      </c>
      <c r="C13" s="239">
        <f>'[3]03.2016.1 Rap.'!C13</f>
        <v>14888</v>
      </c>
      <c r="D13" s="240"/>
      <c r="E13" s="241">
        <f t="shared" si="0"/>
        <v>14888</v>
      </c>
      <c r="F13" s="242"/>
      <c r="G13" s="243"/>
      <c r="H13" s="244"/>
      <c r="I13" s="245">
        <f>'[3]03.2016.1 Rap.'!I13</f>
        <v>6.5</v>
      </c>
      <c r="J13" s="246">
        <f>'[3]03.2016.2 Rap.'!C13</f>
        <v>3.5</v>
      </c>
      <c r="K13" s="247">
        <f>'[3]03.2016.2 Rap.'!D13</f>
        <v>1.7</v>
      </c>
      <c r="L13" s="248">
        <f>'[3]03.2016.2 Rap.'!G13</f>
        <v>0.38</v>
      </c>
      <c r="M13" s="246"/>
      <c r="N13" s="249"/>
      <c r="O13" s="239">
        <f>'[3]03.2016.3 Rap.'!C13</f>
        <v>300</v>
      </c>
      <c r="P13" s="240">
        <f>'[3]03.2016.3 Rap.'!D13</f>
        <v>145</v>
      </c>
      <c r="Q13" s="250">
        <f>'[3]03.2016.3 Rap.'!G13</f>
        <v>30</v>
      </c>
      <c r="R13" s="251"/>
      <c r="S13" s="252"/>
      <c r="T13" s="253"/>
      <c r="U13" s="254"/>
      <c r="V13" s="249"/>
      <c r="W13" s="255"/>
      <c r="X13" s="240"/>
      <c r="Y13" s="242"/>
      <c r="Z13" s="256"/>
      <c r="AA13" s="252"/>
      <c r="AB13" s="257"/>
      <c r="AC13" s="258"/>
      <c r="AD13" s="235" t="s">
        <v>86</v>
      </c>
      <c r="AE13" s="260">
        <v>11</v>
      </c>
      <c r="AF13" s="238" t="s">
        <v>90</v>
      </c>
    </row>
    <row r="14" spans="1:32" ht="13.5" customHeight="1">
      <c r="A14" s="237">
        <v>12</v>
      </c>
      <c r="B14" s="238" t="s">
        <v>92</v>
      </c>
      <c r="C14" s="239">
        <f>'[3]03.2016.1 Rap.'!C14</f>
        <v>14245</v>
      </c>
      <c r="D14" s="240"/>
      <c r="E14" s="241">
        <f t="shared" si="0"/>
        <v>14245</v>
      </c>
      <c r="F14" s="242"/>
      <c r="G14" s="243"/>
      <c r="H14" s="244"/>
      <c r="I14" s="245">
        <f>'[3]03.2016.1 Rap.'!I14</f>
        <v>6</v>
      </c>
      <c r="J14" s="246">
        <f>'[3]03.2016.2 Rap.'!C14</f>
        <v>3.8</v>
      </c>
      <c r="K14" s="247">
        <f>'[3]03.2016.2 Rap.'!D14</f>
        <v>1.8</v>
      </c>
      <c r="L14" s="248">
        <f>'[3]03.2016.2 Rap.'!G14</f>
        <v>0.4</v>
      </c>
      <c r="M14" s="246"/>
      <c r="N14" s="249"/>
      <c r="O14" s="239">
        <f>'[3]03.2016.3 Rap.'!C14</f>
        <v>310</v>
      </c>
      <c r="P14" s="240">
        <f>'[3]03.2016.3 Rap.'!D14</f>
        <v>150</v>
      </c>
      <c r="Q14" s="250">
        <f>'[3]03.2016.3 Rap.'!G14</f>
        <v>28</v>
      </c>
      <c r="R14" s="251"/>
      <c r="S14" s="252"/>
      <c r="T14" s="253"/>
      <c r="U14" s="254"/>
      <c r="V14" s="249"/>
      <c r="W14" s="255"/>
      <c r="X14" s="240"/>
      <c r="Y14" s="242"/>
      <c r="Z14" s="256"/>
      <c r="AA14" s="252"/>
      <c r="AB14" s="261"/>
      <c r="AC14" s="258"/>
      <c r="AD14" s="235"/>
      <c r="AE14" s="260">
        <v>12</v>
      </c>
      <c r="AF14" s="238" t="s">
        <v>92</v>
      </c>
    </row>
    <row r="15" spans="1:32" ht="13.5" customHeight="1">
      <c r="A15" s="237">
        <v>13</v>
      </c>
      <c r="B15" s="238" t="s">
        <v>94</v>
      </c>
      <c r="C15" s="239">
        <f>'[3]03.2016.1 Rap.'!C15</f>
        <v>13832</v>
      </c>
      <c r="D15" s="240"/>
      <c r="E15" s="241">
        <f t="shared" si="0"/>
        <v>13832</v>
      </c>
      <c r="F15" s="242"/>
      <c r="G15" s="243"/>
      <c r="H15" s="244"/>
      <c r="I15" s="245">
        <f>'[3]03.2016.1 Rap.'!I15</f>
        <v>6</v>
      </c>
      <c r="J15" s="246">
        <f>'[3]03.2016.2 Rap.'!C15</f>
        <v>4.07</v>
      </c>
      <c r="K15" s="247">
        <f>'[3]03.2016.2 Rap.'!D15</f>
        <v>1.86</v>
      </c>
      <c r="L15" s="248">
        <f>'[3]03.2016.2 Rap.'!G15</f>
        <v>0.43</v>
      </c>
      <c r="M15" s="246"/>
      <c r="N15" s="249"/>
      <c r="O15" s="239">
        <f>'[3]03.2016.3 Rap.'!C15</f>
        <v>311</v>
      </c>
      <c r="P15" s="240">
        <f>'[3]03.2016.3 Rap.'!D15</f>
        <v>155</v>
      </c>
      <c r="Q15" s="250">
        <f>'[3]03.2016.3 Rap.'!G15</f>
        <v>25</v>
      </c>
      <c r="R15" s="251"/>
      <c r="S15" s="252"/>
      <c r="T15" s="253"/>
      <c r="U15" s="254"/>
      <c r="V15" s="249"/>
      <c r="W15" s="255"/>
      <c r="X15" s="240"/>
      <c r="Y15" s="242"/>
      <c r="Z15" s="256">
        <v>8.0299999999999994</v>
      </c>
      <c r="AA15" s="252">
        <v>7.94</v>
      </c>
      <c r="AB15" s="264">
        <v>1021</v>
      </c>
      <c r="AC15" s="258">
        <v>960</v>
      </c>
      <c r="AD15" s="265"/>
      <c r="AE15" s="260">
        <v>13</v>
      </c>
      <c r="AF15" s="238" t="s">
        <v>94</v>
      </c>
    </row>
    <row r="16" spans="1:32" ht="13.5" customHeight="1">
      <c r="A16" s="237">
        <v>14</v>
      </c>
      <c r="B16" s="238" t="s">
        <v>96</v>
      </c>
      <c r="C16" s="239">
        <f>'[3]03.2016.1 Rap.'!C16</f>
        <v>13828</v>
      </c>
      <c r="D16" s="240"/>
      <c r="E16" s="241">
        <f t="shared" si="0"/>
        <v>13828</v>
      </c>
      <c r="F16" s="242"/>
      <c r="G16" s="243"/>
      <c r="H16" s="244"/>
      <c r="I16" s="245">
        <f>'[3]03.2016.1 Rap.'!I16</f>
        <v>8</v>
      </c>
      <c r="J16" s="246">
        <f>'[3]03.2016.2 Rap.'!C16</f>
        <v>4</v>
      </c>
      <c r="K16" s="247">
        <f>'[3]03.2016.2 Rap.'!D16</f>
        <v>1.9</v>
      </c>
      <c r="L16" s="248">
        <f>'[3]03.2016.2 Rap.'!G16</f>
        <v>0.45</v>
      </c>
      <c r="M16" s="246"/>
      <c r="N16" s="249"/>
      <c r="O16" s="239">
        <f>'[3]03.2016.3 Rap.'!C16</f>
        <v>300</v>
      </c>
      <c r="P16" s="240">
        <f>'[3]03.2016.3 Rap.'!D16</f>
        <v>150</v>
      </c>
      <c r="Q16" s="250">
        <f>'[3]03.2016.3 Rap.'!G16</f>
        <v>28</v>
      </c>
      <c r="R16" s="251"/>
      <c r="S16" s="252"/>
      <c r="T16" s="253"/>
      <c r="U16" s="254"/>
      <c r="V16" s="249"/>
      <c r="W16" s="255"/>
      <c r="X16" s="240"/>
      <c r="Y16" s="242"/>
      <c r="Z16" s="256"/>
      <c r="AA16" s="252"/>
      <c r="AB16" s="257"/>
      <c r="AC16" s="258"/>
      <c r="AD16" s="263"/>
      <c r="AE16" s="260">
        <v>14</v>
      </c>
      <c r="AF16" s="238" t="s">
        <v>96</v>
      </c>
    </row>
    <row r="17" spans="1:32" ht="13.5" customHeight="1">
      <c r="A17" s="237">
        <v>15</v>
      </c>
      <c r="B17" s="238" t="s">
        <v>85</v>
      </c>
      <c r="C17" s="239">
        <f>'[3]03.2016.1 Rap.'!C17</f>
        <v>13489</v>
      </c>
      <c r="D17" s="240"/>
      <c r="E17" s="241">
        <f t="shared" si="0"/>
        <v>13489</v>
      </c>
      <c r="F17" s="242"/>
      <c r="G17" s="243"/>
      <c r="H17" s="244"/>
      <c r="I17" s="245">
        <f>'[3]03.2016.1 Rap.'!I17</f>
        <v>8.5</v>
      </c>
      <c r="J17" s="246">
        <f>'[3]03.2016.2 Rap.'!C17</f>
        <v>3.4</v>
      </c>
      <c r="K17" s="247">
        <f>'[3]03.2016.2 Rap.'!D17</f>
        <v>1.93</v>
      </c>
      <c r="L17" s="248">
        <f>'[3]03.2016.2 Rap.'!G17</f>
        <v>0.49</v>
      </c>
      <c r="M17" s="246">
        <v>1.54</v>
      </c>
      <c r="N17" s="249">
        <v>0.25</v>
      </c>
      <c r="O17" s="239">
        <f>'[3]03.2016.3 Rap.'!C17</f>
        <v>292</v>
      </c>
      <c r="P17" s="240">
        <f>'[3]03.2016.3 Rap.'!D17</f>
        <v>141</v>
      </c>
      <c r="Q17" s="250">
        <f>'[3]03.2016.3 Rap.'!G17</f>
        <v>32</v>
      </c>
      <c r="R17" s="266">
        <v>21</v>
      </c>
      <c r="S17" s="252">
        <v>7</v>
      </c>
      <c r="T17" s="253">
        <f>O17/W17</f>
        <v>1.7176470588235293</v>
      </c>
      <c r="U17" s="254">
        <v>15.4</v>
      </c>
      <c r="V17" s="249">
        <v>7.95</v>
      </c>
      <c r="W17" s="255">
        <v>170</v>
      </c>
      <c r="X17" s="240">
        <v>80</v>
      </c>
      <c r="Y17" s="242">
        <v>7</v>
      </c>
      <c r="Z17" s="256">
        <v>7.93</v>
      </c>
      <c r="AA17" s="252">
        <v>8.02</v>
      </c>
      <c r="AB17" s="261">
        <v>1054</v>
      </c>
      <c r="AC17" s="258">
        <v>997</v>
      </c>
      <c r="AD17" s="263"/>
      <c r="AE17" s="260">
        <v>15</v>
      </c>
      <c r="AF17" s="238" t="s">
        <v>85</v>
      </c>
    </row>
    <row r="18" spans="1:32" ht="13.5" customHeight="1">
      <c r="A18" s="237">
        <v>16</v>
      </c>
      <c r="B18" s="238" t="s">
        <v>85</v>
      </c>
      <c r="C18" s="239">
        <f>'[3]03.2016.1 Rap.'!C18</f>
        <v>13392</v>
      </c>
      <c r="D18" s="240"/>
      <c r="E18" s="241">
        <f t="shared" si="0"/>
        <v>13392</v>
      </c>
      <c r="F18" s="242"/>
      <c r="G18" s="243"/>
      <c r="H18" s="244"/>
      <c r="I18" s="245">
        <f>'[3]03.2016.1 Rap.'!I18</f>
        <v>7.5</v>
      </c>
      <c r="J18" s="246">
        <f>'[3]03.2016.2 Rap.'!C18</f>
        <v>3.5</v>
      </c>
      <c r="K18" s="247">
        <f>'[3]03.2016.2 Rap.'!D18</f>
        <v>1.95</v>
      </c>
      <c r="L18" s="248">
        <f>'[3]03.2016.2 Rap.'!G18</f>
        <v>0.4</v>
      </c>
      <c r="M18" s="246"/>
      <c r="N18" s="249"/>
      <c r="O18" s="239">
        <f>'[3]03.2016.3 Rap.'!C18</f>
        <v>310</v>
      </c>
      <c r="P18" s="240">
        <f>'[3]03.2016.3 Rap.'!D18</f>
        <v>140</v>
      </c>
      <c r="Q18" s="250">
        <f>'[3]03.2016.3 Rap.'!G18</f>
        <v>30</v>
      </c>
      <c r="R18" s="251"/>
      <c r="S18" s="252"/>
      <c r="T18" s="253"/>
      <c r="U18" s="254"/>
      <c r="V18" s="249"/>
      <c r="W18" s="255"/>
      <c r="X18" s="240"/>
      <c r="Y18" s="242"/>
      <c r="Z18" s="256"/>
      <c r="AA18" s="252"/>
      <c r="AB18" s="257"/>
      <c r="AC18" s="258"/>
      <c r="AD18" s="263"/>
      <c r="AE18" s="260">
        <v>16</v>
      </c>
      <c r="AF18" s="238" t="s">
        <v>85</v>
      </c>
    </row>
    <row r="19" spans="1:32" ht="13.5" customHeight="1">
      <c r="A19" s="237">
        <v>17</v>
      </c>
      <c r="B19" s="238" t="s">
        <v>88</v>
      </c>
      <c r="C19" s="239">
        <f>'[3]03.2016.1 Rap.'!C19</f>
        <v>12631</v>
      </c>
      <c r="D19" s="240"/>
      <c r="E19" s="241">
        <f t="shared" si="0"/>
        <v>12631</v>
      </c>
      <c r="F19" s="242"/>
      <c r="G19" s="243"/>
      <c r="H19" s="244"/>
      <c r="I19" s="245">
        <f>'[3]03.2016.1 Rap.'!I19</f>
        <v>7</v>
      </c>
      <c r="J19" s="246">
        <f>'[3]03.2016.2 Rap.'!C19</f>
        <v>3.68</v>
      </c>
      <c r="K19" s="247">
        <f>'[3]03.2016.2 Rap.'!D19</f>
        <v>1.96</v>
      </c>
      <c r="L19" s="248">
        <f>'[3]03.2016.2 Rap.'!G19</f>
        <v>0.38</v>
      </c>
      <c r="M19" s="246"/>
      <c r="N19" s="249"/>
      <c r="O19" s="239">
        <f>'[3]03.2016.3 Rap.'!C19</f>
        <v>332</v>
      </c>
      <c r="P19" s="240">
        <f>'[3]03.2016.3 Rap.'!D19</f>
        <v>141</v>
      </c>
      <c r="Q19" s="250">
        <f>'[3]03.2016.3 Rap.'!G19</f>
        <v>28</v>
      </c>
      <c r="R19" s="251"/>
      <c r="S19" s="252"/>
      <c r="T19" s="253"/>
      <c r="U19" s="254"/>
      <c r="V19" s="249"/>
      <c r="W19" s="255"/>
      <c r="X19" s="240"/>
      <c r="Y19" s="242"/>
      <c r="Z19" s="256"/>
      <c r="AA19" s="252"/>
      <c r="AB19" s="261"/>
      <c r="AC19" s="258"/>
      <c r="AD19" s="263"/>
      <c r="AE19" s="260">
        <v>17</v>
      </c>
      <c r="AF19" s="238" t="s">
        <v>88</v>
      </c>
    </row>
    <row r="20" spans="1:32" ht="13.5" customHeight="1">
      <c r="A20" s="237">
        <v>18</v>
      </c>
      <c r="B20" s="238" t="s">
        <v>90</v>
      </c>
      <c r="C20" s="239">
        <f>'[3]03.2016.1 Rap.'!C20</f>
        <v>12350</v>
      </c>
      <c r="D20" s="240"/>
      <c r="E20" s="241">
        <f t="shared" si="0"/>
        <v>12350</v>
      </c>
      <c r="F20" s="242">
        <f>'[3]03.2016.1 Rap.'!D20</f>
        <v>1071</v>
      </c>
      <c r="G20" s="243"/>
      <c r="H20" s="244"/>
      <c r="I20" s="245">
        <f>'[3]03.2016.1 Rap.'!I20</f>
        <v>8</v>
      </c>
      <c r="J20" s="246">
        <f>'[3]03.2016.2 Rap.'!C20</f>
        <v>4</v>
      </c>
      <c r="K20" s="247">
        <f>'[3]03.2016.2 Rap.'!D20</f>
        <v>2.2000000000000002</v>
      </c>
      <c r="L20" s="248">
        <f>'[3]03.2016.2 Rap.'!G20</f>
        <v>0.4</v>
      </c>
      <c r="M20" s="246"/>
      <c r="N20" s="249"/>
      <c r="O20" s="239">
        <f>'[3]03.2016.3 Rap.'!C20</f>
        <v>350</v>
      </c>
      <c r="P20" s="240">
        <f>'[3]03.2016.3 Rap.'!D20</f>
        <v>160</v>
      </c>
      <c r="Q20" s="250">
        <f>'[3]03.2016.3 Rap.'!G20</f>
        <v>30</v>
      </c>
      <c r="R20" s="251"/>
      <c r="S20" s="252"/>
      <c r="T20" s="253"/>
      <c r="U20" s="254"/>
      <c r="V20" s="249"/>
      <c r="W20" s="255"/>
      <c r="X20" s="240"/>
      <c r="Y20" s="242"/>
      <c r="Z20" s="256"/>
      <c r="AA20" s="252"/>
      <c r="AB20" s="257"/>
      <c r="AC20" s="258"/>
      <c r="AD20" s="235" t="s">
        <v>99</v>
      </c>
      <c r="AE20" s="260">
        <v>18</v>
      </c>
      <c r="AF20" s="238" t="s">
        <v>90</v>
      </c>
    </row>
    <row r="21" spans="1:32" ht="13.5" customHeight="1">
      <c r="A21" s="237">
        <v>19</v>
      </c>
      <c r="B21" s="238" t="s">
        <v>92</v>
      </c>
      <c r="C21" s="239">
        <f>'[3]03.2016.1 Rap.'!C21</f>
        <v>11865</v>
      </c>
      <c r="D21" s="240"/>
      <c r="E21" s="241">
        <f t="shared" si="0"/>
        <v>11865</v>
      </c>
      <c r="F21" s="242"/>
      <c r="G21" s="243"/>
      <c r="H21" s="244"/>
      <c r="I21" s="245">
        <f>'[3]03.2016.1 Rap.'!I21</f>
        <v>7.5</v>
      </c>
      <c r="J21" s="246">
        <f>'[3]03.2016.2 Rap.'!C21</f>
        <v>4.0999999999999996</v>
      </c>
      <c r="K21" s="247">
        <f>'[3]03.2016.2 Rap.'!D21</f>
        <v>2.2999999999999998</v>
      </c>
      <c r="L21" s="248">
        <f>'[3]03.2016.2 Rap.'!G21</f>
        <v>0.46</v>
      </c>
      <c r="M21" s="246"/>
      <c r="N21" s="249"/>
      <c r="O21" s="239">
        <f>'[3]03.2016.3 Rap.'!C21</f>
        <v>360</v>
      </c>
      <c r="P21" s="240">
        <f>'[3]03.2016.3 Rap.'!D21</f>
        <v>180</v>
      </c>
      <c r="Q21" s="250">
        <f>'[3]03.2016.3 Rap.'!G21</f>
        <v>32</v>
      </c>
      <c r="R21" s="251"/>
      <c r="S21" s="252"/>
      <c r="T21" s="253"/>
      <c r="U21" s="254"/>
      <c r="V21" s="249"/>
      <c r="W21" s="255"/>
      <c r="X21" s="240"/>
      <c r="Y21" s="242"/>
      <c r="Z21" s="256"/>
      <c r="AA21" s="252"/>
      <c r="AB21" s="261"/>
      <c r="AC21" s="258"/>
      <c r="AD21" s="267"/>
      <c r="AE21" s="260">
        <v>19</v>
      </c>
      <c r="AF21" s="238" t="s">
        <v>92</v>
      </c>
    </row>
    <row r="22" spans="1:32" ht="13.5" customHeight="1">
      <c r="A22" s="237">
        <v>20</v>
      </c>
      <c r="B22" s="238" t="s">
        <v>94</v>
      </c>
      <c r="C22" s="239">
        <f>'[3]03.2016.1 Rap.'!C22</f>
        <v>11784</v>
      </c>
      <c r="D22" s="240"/>
      <c r="E22" s="241">
        <f t="shared" si="0"/>
        <v>11784</v>
      </c>
      <c r="F22" s="242"/>
      <c r="G22" s="243"/>
      <c r="H22" s="244"/>
      <c r="I22" s="245">
        <f>'[3]03.2016.1 Rap.'!I22</f>
        <v>7.5</v>
      </c>
      <c r="J22" s="246">
        <f>'[3]03.2016.2 Rap.'!C22</f>
        <v>4.1900000000000004</v>
      </c>
      <c r="K22" s="247">
        <f>'[3]03.2016.2 Rap.'!D22</f>
        <v>2.5099999999999998</v>
      </c>
      <c r="L22" s="248">
        <f>'[3]03.2016.2 Rap.'!G22</f>
        <v>0.48</v>
      </c>
      <c r="M22" s="246"/>
      <c r="N22" s="249"/>
      <c r="O22" s="239">
        <f>'[3]03.2016.3 Rap.'!C22</f>
        <v>369</v>
      </c>
      <c r="P22" s="240">
        <f>'[3]03.2016.3 Rap.'!D22</f>
        <v>184</v>
      </c>
      <c r="Q22" s="250">
        <f>'[3]03.2016.3 Rap.'!G22</f>
        <v>32</v>
      </c>
      <c r="R22" s="251"/>
      <c r="S22" s="252"/>
      <c r="T22" s="253"/>
      <c r="U22" s="254"/>
      <c r="V22" s="249"/>
      <c r="W22" s="255"/>
      <c r="X22" s="240"/>
      <c r="Y22" s="242"/>
      <c r="Z22" s="256">
        <v>7.92</v>
      </c>
      <c r="AA22" s="252">
        <v>7.94</v>
      </c>
      <c r="AB22" s="257">
        <v>1055</v>
      </c>
      <c r="AC22" s="258">
        <v>971</v>
      </c>
      <c r="AD22" s="263"/>
      <c r="AE22" s="260">
        <v>20</v>
      </c>
      <c r="AF22" s="238" t="s">
        <v>94</v>
      </c>
    </row>
    <row r="23" spans="1:32" ht="13.5" customHeight="1">
      <c r="A23" s="237">
        <v>21</v>
      </c>
      <c r="B23" s="238" t="s">
        <v>96</v>
      </c>
      <c r="C23" s="239">
        <f>'[3]03.2016.1 Rap.'!C23</f>
        <v>11997</v>
      </c>
      <c r="D23" s="240"/>
      <c r="E23" s="241">
        <f t="shared" si="0"/>
        <v>11997</v>
      </c>
      <c r="F23" s="242"/>
      <c r="G23" s="243"/>
      <c r="H23" s="244"/>
      <c r="I23" s="245">
        <f>'[3]03.2016.1 Rap.'!I23</f>
        <v>10</v>
      </c>
      <c r="J23" s="246">
        <f>'[3]03.2016.2 Rap.'!C23</f>
        <v>4.2</v>
      </c>
      <c r="K23" s="247">
        <f>'[3]03.2016.2 Rap.'!D23</f>
        <v>2.2000000000000002</v>
      </c>
      <c r="L23" s="248">
        <f>'[3]03.2016.2 Rap.'!G23</f>
        <v>0.48</v>
      </c>
      <c r="M23" s="246"/>
      <c r="N23" s="249"/>
      <c r="O23" s="239">
        <f>'[3]03.2016.3 Rap.'!C23</f>
        <v>300</v>
      </c>
      <c r="P23" s="240">
        <f>'[3]03.2016.3 Rap.'!D23</f>
        <v>130</v>
      </c>
      <c r="Q23" s="250">
        <f>'[3]03.2016.3 Rap.'!G23</f>
        <v>25</v>
      </c>
      <c r="R23" s="251"/>
      <c r="S23" s="252"/>
      <c r="T23" s="253"/>
      <c r="U23" s="254"/>
      <c r="V23" s="249"/>
      <c r="W23" s="255"/>
      <c r="X23" s="240"/>
      <c r="Y23" s="242"/>
      <c r="Z23" s="256"/>
      <c r="AA23" s="252"/>
      <c r="AB23" s="261"/>
      <c r="AC23" s="258"/>
      <c r="AD23" s="267"/>
      <c r="AE23" s="260">
        <v>21</v>
      </c>
      <c r="AF23" s="238" t="s">
        <v>96</v>
      </c>
    </row>
    <row r="24" spans="1:32" ht="13.5" customHeight="1">
      <c r="A24" s="237">
        <v>22</v>
      </c>
      <c r="B24" s="238" t="s">
        <v>85</v>
      </c>
      <c r="C24" s="239">
        <f>'[3]03.2016.1 Rap.'!C24</f>
        <v>11703</v>
      </c>
      <c r="D24" s="240"/>
      <c r="E24" s="241">
        <f t="shared" si="0"/>
        <v>11703</v>
      </c>
      <c r="F24" s="242"/>
      <c r="G24" s="243"/>
      <c r="H24" s="244"/>
      <c r="I24" s="245">
        <f>'[3]03.2016.1 Rap.'!I24</f>
        <v>8</v>
      </c>
      <c r="J24" s="246">
        <f>'[3]03.2016.2 Rap.'!C24</f>
        <v>4.1500000000000004</v>
      </c>
      <c r="K24" s="247">
        <f>'[3]03.2016.2 Rap.'!D24</f>
        <v>2</v>
      </c>
      <c r="L24" s="248">
        <f>'[3]03.2016.2 Rap.'!G24</f>
        <v>0.48</v>
      </c>
      <c r="M24" s="246"/>
      <c r="N24" s="249"/>
      <c r="O24" s="239">
        <f>'[3]03.2016.3 Rap.'!C24</f>
        <v>320</v>
      </c>
      <c r="P24" s="240">
        <f>'[3]03.2016.3 Rap.'!D24</f>
        <v>150</v>
      </c>
      <c r="Q24" s="250">
        <f>'[3]03.2016.3 Rap.'!G24</f>
        <v>25</v>
      </c>
      <c r="R24" s="251"/>
      <c r="S24" s="252"/>
      <c r="T24" s="253"/>
      <c r="U24" s="254"/>
      <c r="V24" s="249"/>
      <c r="W24" s="255"/>
      <c r="X24" s="240"/>
      <c r="Y24" s="242"/>
      <c r="Z24" s="256"/>
      <c r="AA24" s="252"/>
      <c r="AB24" s="257"/>
      <c r="AC24" s="258"/>
      <c r="AD24" s="235" t="s">
        <v>100</v>
      </c>
      <c r="AE24" s="260">
        <v>22</v>
      </c>
      <c r="AF24" s="238" t="s">
        <v>85</v>
      </c>
    </row>
    <row r="25" spans="1:32" ht="13.5" customHeight="1">
      <c r="A25" s="237">
        <v>23</v>
      </c>
      <c r="B25" s="238" t="s">
        <v>85</v>
      </c>
      <c r="C25" s="239">
        <f>'[3]03.2016.1 Rap.'!C25</f>
        <v>11351</v>
      </c>
      <c r="D25" s="240"/>
      <c r="E25" s="241">
        <f t="shared" si="0"/>
        <v>11351</v>
      </c>
      <c r="F25" s="242"/>
      <c r="G25" s="243"/>
      <c r="H25" s="244"/>
      <c r="I25" s="245">
        <f>'[3]03.2016.1 Rap.'!I25</f>
        <v>5</v>
      </c>
      <c r="J25" s="246">
        <f>'[3]03.2016.2 Rap.'!C25</f>
        <v>4.1500000000000004</v>
      </c>
      <c r="K25" s="247">
        <f>'[3]03.2016.2 Rap.'!D25</f>
        <v>1.64</v>
      </c>
      <c r="L25" s="248">
        <f>'[3]03.2016.2 Rap.'!G25</f>
        <v>0.48</v>
      </c>
      <c r="M25" s="246">
        <v>1.91</v>
      </c>
      <c r="N25" s="249">
        <v>0.3</v>
      </c>
      <c r="O25" s="239">
        <f>'[3]03.2016.3 Rap.'!C25</f>
        <v>326</v>
      </c>
      <c r="P25" s="240">
        <f>'[3]03.2016.3 Rap.'!D25</f>
        <v>163</v>
      </c>
      <c r="Q25" s="250">
        <f>'[3]03.2016.3 Rap.'!G25</f>
        <v>25</v>
      </c>
      <c r="R25" s="251">
        <v>29.7</v>
      </c>
      <c r="S25" s="252">
        <v>7.65</v>
      </c>
      <c r="T25" s="253">
        <f>O25/W25</f>
        <v>1.6717948717948719</v>
      </c>
      <c r="U25" s="254">
        <v>19.8</v>
      </c>
      <c r="V25" s="249">
        <v>3.19</v>
      </c>
      <c r="W25" s="255">
        <v>195</v>
      </c>
      <c r="X25" s="240">
        <v>90</v>
      </c>
      <c r="Y25" s="242">
        <v>6</v>
      </c>
      <c r="Z25" s="256">
        <v>7.97</v>
      </c>
      <c r="AA25" s="252">
        <v>7.92</v>
      </c>
      <c r="AB25" s="261">
        <v>943</v>
      </c>
      <c r="AC25" s="258">
        <v>959</v>
      </c>
      <c r="AD25" s="267"/>
      <c r="AE25" s="260">
        <v>23</v>
      </c>
      <c r="AF25" s="238" t="s">
        <v>85</v>
      </c>
    </row>
    <row r="26" spans="1:32" ht="13.5" customHeight="1">
      <c r="A26" s="237">
        <v>24</v>
      </c>
      <c r="B26" s="238" t="s">
        <v>88</v>
      </c>
      <c r="C26" s="239">
        <f>'[3]03.2016.1 Rap.'!C26</f>
        <v>11139</v>
      </c>
      <c r="D26" s="240"/>
      <c r="E26" s="241">
        <f t="shared" si="0"/>
        <v>11139</v>
      </c>
      <c r="F26" s="242"/>
      <c r="G26" s="243"/>
      <c r="H26" s="244"/>
      <c r="I26" s="245">
        <f>'[3]03.2016.1 Rap.'!I26</f>
        <v>6</v>
      </c>
      <c r="J26" s="246">
        <f>'[3]03.2016.2 Rap.'!C26</f>
        <v>4.3</v>
      </c>
      <c r="K26" s="247">
        <f>'[3]03.2016.2 Rap.'!D26</f>
        <v>1.8</v>
      </c>
      <c r="L26" s="248">
        <f>'[3]03.2016.2 Rap.'!G26</f>
        <v>0.48</v>
      </c>
      <c r="M26" s="246"/>
      <c r="N26" s="249"/>
      <c r="O26" s="239">
        <f>'[3]03.2016.3 Rap.'!C26</f>
        <v>350</v>
      </c>
      <c r="P26" s="240">
        <f>'[3]03.2016.3 Rap.'!D26</f>
        <v>170</v>
      </c>
      <c r="Q26" s="250">
        <f>'[3]03.2016.3 Rap.'!G26</f>
        <v>26</v>
      </c>
      <c r="R26" s="251"/>
      <c r="S26" s="252"/>
      <c r="T26" s="253"/>
      <c r="U26" s="254"/>
      <c r="V26" s="249"/>
      <c r="W26" s="255"/>
      <c r="X26" s="240"/>
      <c r="Y26" s="242"/>
      <c r="Z26" s="256"/>
      <c r="AA26" s="252"/>
      <c r="AB26" s="257"/>
      <c r="AC26" s="258"/>
      <c r="AD26" s="268"/>
      <c r="AE26" s="260">
        <v>24</v>
      </c>
      <c r="AF26" s="238" t="s">
        <v>88</v>
      </c>
    </row>
    <row r="27" spans="1:32" ht="13.5" customHeight="1">
      <c r="A27" s="237">
        <v>25</v>
      </c>
      <c r="B27" s="238" t="s">
        <v>90</v>
      </c>
      <c r="C27" s="239">
        <f>'[3]03.2016.1 Rap.'!C27</f>
        <v>10946</v>
      </c>
      <c r="D27" s="240"/>
      <c r="E27" s="241">
        <f t="shared" si="0"/>
        <v>10946</v>
      </c>
      <c r="F27" s="242">
        <f>'[3]03.2016.1 Rap.'!D27</f>
        <v>1028</v>
      </c>
      <c r="G27" s="243"/>
      <c r="H27" s="244"/>
      <c r="I27" s="245">
        <f>'[3]03.2016.1 Rap.'!I27</f>
        <v>5</v>
      </c>
      <c r="J27" s="246">
        <f>'[3]03.2016.2 Rap.'!C27</f>
        <v>4.5</v>
      </c>
      <c r="K27" s="247">
        <f>'[3]03.2016.2 Rap.'!D27</f>
        <v>2</v>
      </c>
      <c r="L27" s="248">
        <f>'[3]03.2016.2 Rap.'!G27</f>
        <v>0.45</v>
      </c>
      <c r="M27" s="246"/>
      <c r="N27" s="249"/>
      <c r="O27" s="239">
        <f>'[3]03.2016.3 Rap.'!C27</f>
        <v>380</v>
      </c>
      <c r="P27" s="240">
        <f>'[3]03.2016.3 Rap.'!D27</f>
        <v>180</v>
      </c>
      <c r="Q27" s="250">
        <f>'[3]03.2016.3 Rap.'!G27</f>
        <v>27</v>
      </c>
      <c r="R27" s="251"/>
      <c r="S27" s="252"/>
      <c r="T27" s="253"/>
      <c r="U27" s="254"/>
      <c r="V27" s="249"/>
      <c r="W27" s="255"/>
      <c r="X27" s="240"/>
      <c r="Y27" s="242"/>
      <c r="Z27" s="256"/>
      <c r="AA27" s="252"/>
      <c r="AB27" s="261"/>
      <c r="AC27" s="258"/>
      <c r="AD27" s="235" t="s">
        <v>101</v>
      </c>
      <c r="AE27" s="260">
        <v>25</v>
      </c>
      <c r="AF27" s="238" t="s">
        <v>90</v>
      </c>
    </row>
    <row r="28" spans="1:32" ht="13.5" customHeight="1">
      <c r="A28" s="237">
        <v>26</v>
      </c>
      <c r="B28" s="238" t="s">
        <v>92</v>
      </c>
      <c r="C28" s="239">
        <f>'[3]03.2016.1 Rap.'!C28</f>
        <v>10391</v>
      </c>
      <c r="D28" s="240"/>
      <c r="E28" s="241">
        <f t="shared" si="0"/>
        <v>10391</v>
      </c>
      <c r="F28" s="242"/>
      <c r="G28" s="243"/>
      <c r="H28" s="244"/>
      <c r="I28" s="245">
        <f>'[3]03.2016.1 Rap.'!I28</f>
        <v>5</v>
      </c>
      <c r="J28" s="246">
        <f>'[3]03.2016.2 Rap.'!C28</f>
        <v>5</v>
      </c>
      <c r="K28" s="247">
        <f>'[3]03.2016.2 Rap.'!D28</f>
        <v>2.2000000000000002</v>
      </c>
      <c r="L28" s="248">
        <f>'[3]03.2016.2 Rap.'!G28</f>
        <v>0.48</v>
      </c>
      <c r="M28" s="246"/>
      <c r="N28" s="249"/>
      <c r="O28" s="239">
        <f>'[3]03.2016.3 Rap.'!C28</f>
        <v>400</v>
      </c>
      <c r="P28" s="240">
        <f>'[3]03.2016.3 Rap.'!D28</f>
        <v>200</v>
      </c>
      <c r="Q28" s="250">
        <f>'[3]03.2016.3 Rap.'!G28</f>
        <v>28</v>
      </c>
      <c r="R28" s="251"/>
      <c r="S28" s="252"/>
      <c r="T28" s="253"/>
      <c r="U28" s="254"/>
      <c r="V28" s="249"/>
      <c r="W28" s="255"/>
      <c r="X28" s="240"/>
      <c r="Y28" s="242"/>
      <c r="Z28" s="256"/>
      <c r="AA28" s="252"/>
      <c r="AB28" s="257"/>
      <c r="AC28" s="258"/>
      <c r="AD28" s="235" t="s">
        <v>100</v>
      </c>
      <c r="AE28" s="260">
        <v>26</v>
      </c>
      <c r="AF28" s="238" t="s">
        <v>92</v>
      </c>
    </row>
    <row r="29" spans="1:32" ht="13.5" customHeight="1">
      <c r="A29" s="237">
        <v>27</v>
      </c>
      <c r="B29" s="238" t="s">
        <v>94</v>
      </c>
      <c r="C29" s="239">
        <f>'[3]03.2016.1 Rap.'!C29</f>
        <v>9764</v>
      </c>
      <c r="D29" s="240"/>
      <c r="E29" s="241">
        <f t="shared" si="0"/>
        <v>9764</v>
      </c>
      <c r="F29" s="242"/>
      <c r="G29" s="243"/>
      <c r="H29" s="244"/>
      <c r="I29" s="245">
        <f>'[3]03.2016.1 Rap.'!I29</f>
        <v>5</v>
      </c>
      <c r="J29" s="246">
        <f>'[3]03.2016.2 Rap.'!C29</f>
        <v>5.2</v>
      </c>
      <c r="K29" s="247">
        <f>'[3]03.2016.2 Rap.'!D29</f>
        <v>2.4</v>
      </c>
      <c r="L29" s="248">
        <f>'[3]03.2016.2 Rap.'!G29</f>
        <v>0.5</v>
      </c>
      <c r="M29" s="246"/>
      <c r="N29" s="249"/>
      <c r="O29" s="239">
        <f>'[3]03.2016.3 Rap.'!C29</f>
        <v>450</v>
      </c>
      <c r="P29" s="240">
        <f>'[3]03.2016.3 Rap.'!D29</f>
        <v>220</v>
      </c>
      <c r="Q29" s="250">
        <f>'[3]03.2016.3 Rap.'!G29</f>
        <v>30</v>
      </c>
      <c r="R29" s="251"/>
      <c r="S29" s="252"/>
      <c r="T29" s="253"/>
      <c r="U29" s="254"/>
      <c r="V29" s="249"/>
      <c r="W29" s="255"/>
      <c r="X29" s="240"/>
      <c r="Y29" s="242"/>
      <c r="Z29" s="256"/>
      <c r="AA29" s="252"/>
      <c r="AB29" s="261"/>
      <c r="AC29" s="258"/>
      <c r="AD29" s="263"/>
      <c r="AE29" s="260">
        <v>27</v>
      </c>
      <c r="AF29" s="238" t="s">
        <v>94</v>
      </c>
    </row>
    <row r="30" spans="1:32" ht="13.5" customHeight="1">
      <c r="A30" s="237">
        <v>28</v>
      </c>
      <c r="B30" s="238" t="s">
        <v>96</v>
      </c>
      <c r="C30" s="239">
        <f>'[3]03.2016.1 Rap.'!C30</f>
        <v>11373</v>
      </c>
      <c r="D30" s="240"/>
      <c r="E30" s="241">
        <f t="shared" si="0"/>
        <v>11373</v>
      </c>
      <c r="F30" s="242"/>
      <c r="G30" s="243"/>
      <c r="H30" s="244"/>
      <c r="I30" s="245">
        <f>'[3]03.2016.1 Rap.'!I30</f>
        <v>7</v>
      </c>
      <c r="J30" s="246">
        <f>'[3]03.2016.2 Rap.'!C30</f>
        <v>4.7300000000000004</v>
      </c>
      <c r="K30" s="247">
        <f>'[3]03.2016.2 Rap.'!D30</f>
        <v>2.2000000000000002</v>
      </c>
      <c r="L30" s="248">
        <f>'[3]03.2016.2 Rap.'!G30</f>
        <v>0.52</v>
      </c>
      <c r="M30" s="246">
        <v>1.9</v>
      </c>
      <c r="N30" s="249">
        <v>0.33</v>
      </c>
      <c r="O30" s="239">
        <f>'[3]03.2016.3 Rap.'!C30</f>
        <v>439</v>
      </c>
      <c r="P30" s="240">
        <f>'[3]03.2016.3 Rap.'!D30</f>
        <v>215</v>
      </c>
      <c r="Q30" s="250">
        <f>'[3]03.2016.3 Rap.'!G30</f>
        <v>29</v>
      </c>
      <c r="R30" s="266">
        <v>27</v>
      </c>
      <c r="S30" s="252">
        <v>6.84</v>
      </c>
      <c r="T30" s="253">
        <f>O30/W30</f>
        <v>1.9086956521739131</v>
      </c>
      <c r="U30" s="254">
        <v>20.2</v>
      </c>
      <c r="V30" s="249">
        <v>3.2</v>
      </c>
      <c r="W30" s="255">
        <v>230</v>
      </c>
      <c r="X30" s="240">
        <v>105</v>
      </c>
      <c r="Y30" s="242">
        <v>7</v>
      </c>
      <c r="Z30" s="256">
        <v>7.79</v>
      </c>
      <c r="AA30" s="252">
        <v>7.97</v>
      </c>
      <c r="AB30" s="257">
        <v>811</v>
      </c>
      <c r="AC30" s="258">
        <v>738</v>
      </c>
      <c r="AD30" s="265"/>
      <c r="AE30" s="260">
        <v>28</v>
      </c>
      <c r="AF30" s="238" t="s">
        <v>96</v>
      </c>
    </row>
    <row r="31" spans="1:32" ht="13.5" customHeight="1">
      <c r="A31" s="237">
        <v>29</v>
      </c>
      <c r="B31" s="238" t="s">
        <v>85</v>
      </c>
      <c r="C31" s="239">
        <f>'[3]03.2016.1 Rap.'!C31</f>
        <v>9909</v>
      </c>
      <c r="D31" s="240">
        <f>'[3]03.2016.1 Rap.'!E31</f>
        <v>0</v>
      </c>
      <c r="E31" s="241">
        <f t="shared" si="0"/>
        <v>9909</v>
      </c>
      <c r="F31" s="242">
        <f>'[3]03.2016.1 Rap.'!D31</f>
        <v>0</v>
      </c>
      <c r="G31" s="243">
        <f>'[3]03.2016.1 Rap.'!F31</f>
        <v>0</v>
      </c>
      <c r="H31" s="244"/>
      <c r="I31" s="245">
        <f>'[3]03.2016.1 Rap.'!I31</f>
        <v>7.5</v>
      </c>
      <c r="J31" s="246">
        <f>'[3]03.2016.2 Rap.'!C31</f>
        <v>5</v>
      </c>
      <c r="K31" s="247">
        <f>'[3]03.2016.2 Rap.'!D31</f>
        <v>2.4</v>
      </c>
      <c r="L31" s="248">
        <f>'[3]03.2016.2 Rap.'!G31</f>
        <v>0.55000000000000004</v>
      </c>
      <c r="M31" s="246"/>
      <c r="N31" s="249"/>
      <c r="O31" s="239">
        <f>'[3]03.2016.3 Rap.'!C31</f>
        <v>450</v>
      </c>
      <c r="P31" s="240">
        <f>'[3]03.2016.3 Rap.'!D31</f>
        <v>220</v>
      </c>
      <c r="Q31" s="250">
        <f>'[3]03.2016.3 Rap.'!G31</f>
        <v>30</v>
      </c>
      <c r="R31" s="251"/>
      <c r="S31" s="252"/>
      <c r="T31" s="253"/>
      <c r="U31" s="254"/>
      <c r="V31" s="249"/>
      <c r="W31" s="255"/>
      <c r="X31" s="240"/>
      <c r="Y31" s="242"/>
      <c r="Z31" s="256"/>
      <c r="AA31" s="269"/>
      <c r="AB31" s="261"/>
      <c r="AC31" s="270"/>
      <c r="AD31" s="263"/>
      <c r="AE31" s="260">
        <v>29</v>
      </c>
      <c r="AF31" s="238" t="s">
        <v>85</v>
      </c>
    </row>
    <row r="32" spans="1:32" ht="13.5" customHeight="1">
      <c r="A32" s="237">
        <v>30</v>
      </c>
      <c r="B32" s="238" t="s">
        <v>85</v>
      </c>
      <c r="C32" s="239">
        <f>'[3]03.2016.1 Rap.'!C32</f>
        <v>10029</v>
      </c>
      <c r="D32" s="240">
        <f>'[3]03.2016.1 Rap.'!E32</f>
        <v>0</v>
      </c>
      <c r="E32" s="241">
        <f t="shared" si="0"/>
        <v>10029</v>
      </c>
      <c r="F32" s="242">
        <f>'[3]03.2016.1 Rap.'!D32</f>
        <v>0</v>
      </c>
      <c r="G32" s="243">
        <f>'[3]03.2016.1 Rap.'!F32</f>
        <v>0</v>
      </c>
      <c r="H32" s="244"/>
      <c r="I32" s="245">
        <f>'[3]03.2016.1 Rap.'!I32</f>
        <v>6</v>
      </c>
      <c r="J32" s="246">
        <f>'[3]03.2016.2 Rap.'!C32</f>
        <v>4.7</v>
      </c>
      <c r="K32" s="247">
        <f>'[3]03.2016.2 Rap.'!D32</f>
        <v>1.9</v>
      </c>
      <c r="L32" s="248">
        <f>'[3]03.2016.2 Rap.'!G32</f>
        <v>0.45</v>
      </c>
      <c r="M32" s="271"/>
      <c r="N32" s="272"/>
      <c r="O32" s="239">
        <f>'[3]03.2016.3 Rap.'!C32</f>
        <v>430</v>
      </c>
      <c r="P32" s="240">
        <f>'[3]03.2016.3 Rap.'!D32</f>
        <v>180</v>
      </c>
      <c r="Q32" s="250">
        <f>'[3]03.2016.3 Rap.'!G32</f>
        <v>27</v>
      </c>
      <c r="R32" s="273"/>
      <c r="S32" s="269"/>
      <c r="T32" s="274"/>
      <c r="U32" s="275"/>
      <c r="V32" s="276"/>
      <c r="W32" s="277"/>
      <c r="X32" s="278"/>
      <c r="Y32" s="279"/>
      <c r="Z32" s="280"/>
      <c r="AA32" s="269"/>
      <c r="AB32" s="261"/>
      <c r="AC32" s="270"/>
      <c r="AD32" s="267"/>
      <c r="AE32" s="260">
        <v>30</v>
      </c>
      <c r="AF32" s="238" t="s">
        <v>85</v>
      </c>
    </row>
    <row r="33" spans="1:32" ht="13.5" customHeight="1" thickBot="1">
      <c r="A33" s="281">
        <v>31</v>
      </c>
      <c r="B33" s="238" t="s">
        <v>88</v>
      </c>
      <c r="C33" s="264">
        <f>'[3]03.2016.1 Rap.'!C33</f>
        <v>9927</v>
      </c>
      <c r="D33" s="282">
        <f>'[3]03.2016.1 Rap.'!E33</f>
        <v>0</v>
      </c>
      <c r="E33" s="283">
        <f t="shared" si="0"/>
        <v>9927</v>
      </c>
      <c r="F33" s="284">
        <f>'[3]03.2016.1 Rap.'!D33</f>
        <v>0</v>
      </c>
      <c r="G33" s="285">
        <f>'[3]03.2016.1 Rap.'!F33</f>
        <v>0</v>
      </c>
      <c r="H33" s="286"/>
      <c r="I33" s="287">
        <f>'[3]03.2016.1 Rap.'!I33</f>
        <v>6.5</v>
      </c>
      <c r="J33" s="288">
        <f>'[3]03.2016.2 Rap.'!C33</f>
        <v>4.78</v>
      </c>
      <c r="K33" s="289">
        <f>'[3]03.2016.2 Rap.'!D33</f>
        <v>2.0099999999999998</v>
      </c>
      <c r="L33" s="290">
        <f>'[3]03.2016.2 Rap.'!G33</f>
        <v>0.44</v>
      </c>
      <c r="M33" s="291"/>
      <c r="N33" s="292"/>
      <c r="O33" s="257">
        <f>'[3]03.2016.3 Rap.'!C33</f>
        <v>442</v>
      </c>
      <c r="P33" s="293">
        <f>'[3]03.2016.3 Rap.'!D33</f>
        <v>148</v>
      </c>
      <c r="Q33" s="294">
        <f>'[3]03.2016.3 Rap.'!G33</f>
        <v>28</v>
      </c>
      <c r="R33" s="295"/>
      <c r="S33" s="296"/>
      <c r="T33" s="297"/>
      <c r="U33" s="298"/>
      <c r="V33" s="299"/>
      <c r="W33" s="300"/>
      <c r="X33" s="301"/>
      <c r="Y33" s="302"/>
      <c r="Z33" s="303">
        <v>7.85</v>
      </c>
      <c r="AA33" s="296"/>
      <c r="AB33" s="304">
        <v>1437</v>
      </c>
      <c r="AC33" s="305"/>
      <c r="AD33" s="306"/>
      <c r="AE33" s="307">
        <v>31</v>
      </c>
      <c r="AF33" s="238" t="s">
        <v>88</v>
      </c>
    </row>
    <row r="34" spans="1:32" ht="13.5" customHeight="1" thickBot="1">
      <c r="A34" s="308" t="s">
        <v>102</v>
      </c>
      <c r="B34" s="309"/>
      <c r="C34" s="310">
        <f>SUM(C3:C33)</f>
        <v>469295</v>
      </c>
      <c r="D34" s="311">
        <f>SUM(D3:D33)</f>
        <v>19934</v>
      </c>
      <c r="E34" s="311">
        <f>SUM(E3:E33)</f>
        <v>489229</v>
      </c>
      <c r="F34" s="312">
        <f>SUM(F3:F33)</f>
        <v>44630</v>
      </c>
      <c r="G34" s="313">
        <f>SUM(G3:G33)</f>
        <v>733</v>
      </c>
      <c r="H34" s="314"/>
      <c r="I34" s="315"/>
      <c r="J34" s="316"/>
      <c r="K34" s="317"/>
      <c r="L34" s="318"/>
      <c r="M34" s="316"/>
      <c r="N34" s="319"/>
      <c r="O34" s="320"/>
      <c r="P34" s="321"/>
      <c r="Q34" s="322"/>
      <c r="R34" s="323"/>
      <c r="S34" s="319"/>
      <c r="T34" s="324"/>
      <c r="U34" s="325"/>
      <c r="V34" s="326"/>
      <c r="W34" s="325"/>
      <c r="X34" s="327"/>
      <c r="Y34" s="328"/>
      <c r="Z34" s="329"/>
      <c r="AA34" s="330"/>
      <c r="AB34" s="331"/>
      <c r="AC34" s="332"/>
      <c r="AD34" s="333" t="s">
        <v>103</v>
      </c>
      <c r="AE34" s="334"/>
      <c r="AF34" s="335"/>
    </row>
    <row r="35" spans="1:32" ht="13.5" customHeight="1" thickBot="1">
      <c r="A35" s="336" t="s">
        <v>104</v>
      </c>
      <c r="B35" s="337"/>
      <c r="C35" s="338">
        <f>AVERAGE(C3:C33)</f>
        <v>15138.548387096775</v>
      </c>
      <c r="D35" s="339"/>
      <c r="E35" s="339">
        <f>AVERAGE(E3:E33)</f>
        <v>15781.58064516129</v>
      </c>
      <c r="F35" s="332"/>
      <c r="G35" s="340"/>
      <c r="H35" s="323">
        <f t="shared" ref="H35:AC35" si="1">AVERAGE(H3:H33)</f>
        <v>0</v>
      </c>
      <c r="I35" s="341">
        <f t="shared" si="1"/>
        <v>6.709677419354839</v>
      </c>
      <c r="J35" s="329">
        <f t="shared" si="1"/>
        <v>3.6106451612903232</v>
      </c>
      <c r="K35" s="342">
        <f t="shared" si="1"/>
        <v>1.8606451612903223</v>
      </c>
      <c r="L35" s="319">
        <f t="shared" si="1"/>
        <v>0.41096774193548385</v>
      </c>
      <c r="M35" s="316">
        <f t="shared" si="1"/>
        <v>1.58</v>
      </c>
      <c r="N35" s="319">
        <f t="shared" si="1"/>
        <v>0.26800000000000002</v>
      </c>
      <c r="O35" s="320">
        <f t="shared" si="1"/>
        <v>311.87096774193549</v>
      </c>
      <c r="P35" s="339">
        <f t="shared" si="1"/>
        <v>153.61290322580646</v>
      </c>
      <c r="Q35" s="332">
        <f t="shared" si="1"/>
        <v>27.225806451612904</v>
      </c>
      <c r="R35" s="323">
        <f t="shared" si="1"/>
        <v>22.96</v>
      </c>
      <c r="S35" s="319">
        <f t="shared" si="1"/>
        <v>6.4460000000000006</v>
      </c>
      <c r="T35" s="324">
        <f t="shared" si="1"/>
        <v>1.8626420093120859</v>
      </c>
      <c r="U35" s="343">
        <f t="shared" si="1"/>
        <v>14.75</v>
      </c>
      <c r="V35" s="344">
        <f t="shared" si="1"/>
        <v>4.0866666666666669</v>
      </c>
      <c r="W35" s="345">
        <f t="shared" si="1"/>
        <v>172</v>
      </c>
      <c r="X35" s="346">
        <f t="shared" si="1"/>
        <v>81</v>
      </c>
      <c r="Y35" s="347">
        <f t="shared" si="1"/>
        <v>6.4</v>
      </c>
      <c r="Z35" s="329">
        <f t="shared" si="1"/>
        <v>7.9379999999999997</v>
      </c>
      <c r="AA35" s="330">
        <f t="shared" si="1"/>
        <v>7.948888888888888</v>
      </c>
      <c r="AB35" s="331">
        <f t="shared" si="1"/>
        <v>991.5</v>
      </c>
      <c r="AC35" s="332">
        <f t="shared" si="1"/>
        <v>896.22222222222217</v>
      </c>
      <c r="AD35" s="348"/>
      <c r="AE35" s="349"/>
      <c r="AF35" s="350"/>
    </row>
    <row r="36" spans="1:32" ht="13.5" thickBot="1">
      <c r="A36" s="351" t="s">
        <v>105</v>
      </c>
      <c r="B36" s="352"/>
      <c r="C36" s="353"/>
      <c r="D36" s="354"/>
      <c r="E36" s="354"/>
      <c r="F36" s="354"/>
      <c r="G36" s="355"/>
      <c r="H36" s="355"/>
      <c r="I36" s="356">
        <f>'[3]03.2016.1 Rap.'!I36</f>
        <v>3276.2775000000001</v>
      </c>
      <c r="J36" s="357">
        <f>'[3]03.2016.2 Rap.'!C35</f>
        <v>1524.4706100000001</v>
      </c>
      <c r="K36" s="358">
        <f>'[3]03.2016.2 Rap.'!D35</f>
        <v>812.14141999999993</v>
      </c>
      <c r="L36" s="359">
        <f>'[3]03.2016.2 Rap.'!G35</f>
        <v>183.64433</v>
      </c>
      <c r="M36" s="360"/>
      <c r="N36" s="360"/>
      <c r="O36" s="361">
        <f>'[3]03.2016.3 Rap.'!C35</f>
        <v>133878.57500000001</v>
      </c>
      <c r="P36" s="362">
        <f>'[3]03.2016.3 Rap.'!D35</f>
        <v>67497.819999999978</v>
      </c>
      <c r="Q36" s="363">
        <f>'[3]03.2016.3 Rap.'!G35</f>
        <v>12514.642999999998</v>
      </c>
      <c r="R36" s="354"/>
      <c r="S36" s="360"/>
      <c r="T36" s="355"/>
      <c r="U36" s="364"/>
      <c r="V36" s="364"/>
      <c r="W36" s="364"/>
      <c r="X36" s="364"/>
      <c r="Y36" s="364"/>
      <c r="Z36" s="364"/>
      <c r="AA36" s="364"/>
      <c r="AB36" s="364"/>
      <c r="AC36" s="364"/>
      <c r="AD36" s="365"/>
    </row>
    <row r="37" spans="1:32" ht="13.5" thickBot="1">
      <c r="A37" s="366" t="s">
        <v>106</v>
      </c>
      <c r="B37" s="367"/>
      <c r="C37" s="353"/>
      <c r="D37" s="354"/>
      <c r="E37" s="354"/>
      <c r="F37" s="354"/>
      <c r="G37" s="355"/>
      <c r="H37" s="355"/>
      <c r="I37" s="368">
        <f>'[3]03.2016.1 Rap.'!I37</f>
        <v>105.68637096774194</v>
      </c>
      <c r="J37" s="369">
        <f>'[3]03.2016.2 Rap.'!C36</f>
        <v>49.176471290322581</v>
      </c>
      <c r="K37" s="370">
        <f>'[3]03.2016.2 Rap.'!D36</f>
        <v>26.198110322580643</v>
      </c>
      <c r="L37" s="371">
        <f>'[3]03.2016.2 Rap.'!G36</f>
        <v>5.9240106451612906</v>
      </c>
      <c r="M37" s="360"/>
      <c r="N37" s="360"/>
      <c r="O37" s="372">
        <f>'[3]03.2016.3 Rap.'!C36</f>
        <v>4318.6637096774193</v>
      </c>
      <c r="P37" s="373">
        <f>'[3]03.2016.3 Rap.'!D36</f>
        <v>2177.3490322580637</v>
      </c>
      <c r="Q37" s="374">
        <f>'[3]03.2016.3 Rap.'!G36</f>
        <v>403.6981612903225</v>
      </c>
      <c r="R37" s="354"/>
      <c r="S37" s="360"/>
      <c r="T37" s="355"/>
      <c r="U37" s="364"/>
      <c r="V37" s="364"/>
      <c r="W37" s="364"/>
      <c r="X37" s="364"/>
      <c r="Y37" s="364"/>
      <c r="Z37" s="364"/>
      <c r="AA37" s="364"/>
      <c r="AB37" s="364"/>
      <c r="AC37" s="364"/>
      <c r="AD37" s="375"/>
    </row>
    <row r="38" spans="1:32" ht="13.5" thickBot="1">
      <c r="A38" s="351" t="s">
        <v>107</v>
      </c>
      <c r="B38" s="352"/>
      <c r="C38" s="364"/>
      <c r="D38" s="364"/>
      <c r="E38" s="364"/>
      <c r="F38" s="364"/>
      <c r="G38" s="364"/>
      <c r="H38" s="364"/>
      <c r="I38" s="376"/>
      <c r="J38" s="377">
        <f>'[3]03.2016.2 Rap.'!C37</f>
        <v>22352.941495601171</v>
      </c>
      <c r="K38" s="376"/>
      <c r="L38" s="376"/>
      <c r="M38" s="364"/>
      <c r="N38" s="378"/>
      <c r="O38" s="379">
        <f>'[3]03.2016.3 Rap.'!C37</f>
        <v>33220.490074441695</v>
      </c>
      <c r="P38" s="380"/>
      <c r="Q38" s="376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</row>
    <row r="39" spans="1:32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78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</row>
    <row r="40" spans="1:32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78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</row>
    <row r="41" spans="1:32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78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Mars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2016-04-04T10:05:52Z</dcterms:modified>
</cp:coreProperties>
</file>