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480" yWindow="300" windowWidth="18495" windowHeight="11700" activeTab="2"/>
  </bookViews>
  <sheets>
    <sheet name="Récap. " sheetId="4" r:id="rId1"/>
    <sheet name="Rapport " sheetId="5" r:id="rId2"/>
    <sheet name="Analyses Juin" sheetId="6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1">'Rapport '!$A$1:$L$21</definedName>
    <definedName name="_xlnm.Print_Area" localSheetId="0">'Récap. '!$A$1:$AD$18</definedName>
  </definedNames>
  <calcPr calcId="125725"/>
</workbook>
</file>

<file path=xl/sharedStrings.xml><?xml version="1.0" encoding="utf-8"?>
<sst xmlns="http://schemas.openxmlformats.org/spreadsheetml/2006/main" count="235" uniqueCount="100">
  <si>
    <t>RECAPITULATION  page 1</t>
  </si>
  <si>
    <t>RECAPITULATION  page 2</t>
  </si>
  <si>
    <t>RECAPITULATION  page 3</t>
  </si>
  <si>
    <t>VOLUME</t>
  </si>
  <si>
    <t>Sec.</t>
  </si>
  <si>
    <t>MES</t>
  </si>
  <si>
    <t>DCO</t>
  </si>
  <si>
    <t>Phosphore total</t>
  </si>
  <si>
    <t>Canal principal</t>
  </si>
  <si>
    <t>Canal orage</t>
  </si>
  <si>
    <t>Biostyr lac</t>
  </si>
  <si>
    <t>Actiflo</t>
  </si>
  <si>
    <t xml:space="preserve">Total Entrée       </t>
  </si>
  <si>
    <t>Dévers. lac</t>
  </si>
  <si>
    <t>Charge         kg</t>
  </si>
  <si>
    <t>Moyenne         kg / j</t>
  </si>
  <si>
    <t>Moyenne mg / l</t>
  </si>
  <si>
    <t>E totale Charge kg</t>
  </si>
  <si>
    <t>E D                  Charge kg</t>
  </si>
  <si>
    <t>Sortie charge kg</t>
  </si>
  <si>
    <t>E totale moyenne      kg / j</t>
  </si>
  <si>
    <t>E D             moyenne       kg / j</t>
  </si>
  <si>
    <t>Sortie moyenne      kg / j</t>
  </si>
  <si>
    <t>E totale moyenne      mg / l</t>
  </si>
  <si>
    <t>Sortie moyenne      mg / l</t>
  </si>
  <si>
    <t>Moyenne EH</t>
  </si>
  <si>
    <t>JANVIER</t>
  </si>
  <si>
    <t>FEVRIER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</si>
  <si>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</si>
  <si>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</si>
  <si>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</si>
  <si>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</si>
  <si>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</si>
  <si>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</si>
  <si>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</si>
  <si>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</si>
  <si>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</si>
  <si>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</si>
  <si>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 xml:space="preserve">Total </t>
  </si>
  <si>
    <t>Moy. mensuelle</t>
  </si>
  <si>
    <t xml:space="preserve">RAPPORT ANNUEL </t>
  </si>
  <si>
    <r>
      <rPr>
        <b/>
        <sz val="16"/>
        <rFont val="Arial"/>
        <family val="2"/>
      </rPr>
      <t>Volume</t>
    </r>
    <r>
      <rPr>
        <b/>
        <sz val="14"/>
        <rFont val="Arial"/>
        <family val="2"/>
      </rPr>
      <t xml:space="preserve"> total Entrée       m</t>
    </r>
    <r>
      <rPr>
        <b/>
        <vertAlign val="superscript"/>
        <sz val="14"/>
        <rFont val="Arial"/>
        <family val="2"/>
      </rPr>
      <t>3</t>
    </r>
  </si>
  <si>
    <t>Dévers. Lac     mn</t>
  </si>
  <si>
    <t>Tonnes rejetées au lac</t>
  </si>
  <si>
    <t>Entrée          ( tonnes )</t>
  </si>
  <si>
    <t>Sortie lac     ( tonnes )</t>
  </si>
  <si>
    <t>Tonnes éliminées</t>
  </si>
  <si>
    <t>Rende-ment %</t>
  </si>
  <si>
    <t>Sortie lac      ( tonnes )</t>
  </si>
  <si>
    <t>Moy. mensu.</t>
  </si>
  <si>
    <t>MES         LAC</t>
  </si>
  <si>
    <t>DCO Entrée</t>
  </si>
  <si>
    <t>DCO Sortie</t>
  </si>
  <si>
    <t>P        Entrée</t>
  </si>
  <si>
    <t>P        Sortie</t>
  </si>
  <si>
    <t>Moy. mensuelle mg / l</t>
  </si>
  <si>
    <t>JUIN 2013</t>
  </si>
  <si>
    <r>
      <t>Volume     m</t>
    </r>
    <r>
      <rPr>
        <b/>
        <vertAlign val="superscript"/>
        <sz val="11"/>
        <rFont val="Arial"/>
        <family val="2"/>
      </rPr>
      <t xml:space="preserve">3 </t>
    </r>
    <r>
      <rPr>
        <b/>
        <sz val="11"/>
        <rFont val="Arial"/>
        <family val="2"/>
      </rPr>
      <t xml:space="preserve">/ jour </t>
    </r>
  </si>
  <si>
    <t>Déverse. au  lac en secondes</t>
  </si>
  <si>
    <t>M.E.S.   mg / l</t>
  </si>
  <si>
    <t>Phosphore total  mg P / l</t>
  </si>
  <si>
    <t>Ortho-Phosphates mg P / l</t>
  </si>
  <si>
    <r>
      <t>DCO   mg 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/ l</t>
    </r>
  </si>
  <si>
    <t>DOC  mg C / l</t>
  </si>
  <si>
    <r>
      <t>DCO /  DBO</t>
    </r>
    <r>
      <rPr>
        <b/>
        <vertAlign val="subscript"/>
        <sz val="11"/>
        <rFont val="Arial"/>
        <family val="2"/>
      </rPr>
      <t>5</t>
    </r>
  </si>
  <si>
    <r>
      <t>N-NH</t>
    </r>
    <r>
      <rPr>
        <b/>
        <vertAlign val="subscript"/>
        <sz val="11"/>
        <rFont val="Arial"/>
        <family val="2"/>
      </rPr>
      <t>4</t>
    </r>
    <r>
      <rPr>
        <b/>
        <sz val="11"/>
        <rFont val="Arial"/>
        <family val="2"/>
      </rPr>
      <t xml:space="preserve"> mg N / l</t>
    </r>
  </si>
  <si>
    <r>
      <t>DBO</t>
    </r>
    <r>
      <rPr>
        <b/>
        <vertAlign val="subscript"/>
        <sz val="11"/>
        <rFont val="Arial"/>
        <family val="2"/>
      </rPr>
      <t>5</t>
    </r>
    <r>
      <rPr>
        <b/>
        <sz val="11"/>
        <rFont val="Arial"/>
        <family val="2"/>
      </rPr>
      <t xml:space="preserve">   mg O 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/ l</t>
    </r>
  </si>
  <si>
    <t>p H</t>
  </si>
  <si>
    <r>
      <t xml:space="preserve">Conductivité </t>
    </r>
    <r>
      <rPr>
        <b/>
        <sz val="11"/>
        <rFont val="Calibri"/>
        <family val="2"/>
      </rPr>
      <t>µ</t>
    </r>
    <r>
      <rPr>
        <b/>
        <sz val="11"/>
        <rFont val="Arial"/>
        <family val="2"/>
      </rPr>
      <t>S / cm</t>
    </r>
    <r>
      <rPr>
        <sz val="11"/>
        <rFont val="Arial"/>
        <family val="2"/>
      </rPr>
      <t xml:space="preserve"> (25 °c)</t>
    </r>
  </si>
  <si>
    <t>JUIN  2013</t>
  </si>
  <si>
    <t>Date</t>
  </si>
  <si>
    <t>Entrée STEP</t>
  </si>
  <si>
    <t>Entrée totale</t>
  </si>
  <si>
    <t xml:space="preserve"> Actiflo</t>
  </si>
  <si>
    <t>Biostyr</t>
  </si>
  <si>
    <t>Exutoire</t>
  </si>
  <si>
    <t>Eau brute</t>
  </si>
  <si>
    <t>Eau décantée</t>
  </si>
  <si>
    <t>Remarques</t>
  </si>
  <si>
    <t>Jour</t>
  </si>
  <si>
    <t>S</t>
  </si>
  <si>
    <r>
      <t>FeCl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 xml:space="preserve"> des. 334 l/j</t>
    </r>
  </si>
  <si>
    <t>D</t>
  </si>
  <si>
    <t>L</t>
  </si>
  <si>
    <t>M</t>
  </si>
  <si>
    <r>
      <t>FeCl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 xml:space="preserve"> des. 334 l/j + 88 AF</t>
    </r>
  </si>
  <si>
    <t>J</t>
  </si>
  <si>
    <t>V</t>
  </si>
  <si>
    <r>
      <t>FeCl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 xml:space="preserve"> des. 334 l/j + 361 AF</t>
    </r>
  </si>
  <si>
    <r>
      <t>FeCl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 xml:space="preserve"> des. 334 l/j + 279 AF</t>
    </r>
  </si>
  <si>
    <r>
      <t>FeCl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 xml:space="preserve"> des. 334 l/j + 67 AF</t>
    </r>
  </si>
  <si>
    <r>
      <t>Orage, grêle  FeCl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 xml:space="preserve"> 334 + 506</t>
    </r>
  </si>
  <si>
    <r>
      <t>FeCl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 xml:space="preserve"> des. 334 l/j + 11 AF</t>
    </r>
  </si>
  <si>
    <r>
      <t>FeCl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 xml:space="preserve"> des. 334 l/j + 352 AF</t>
    </r>
  </si>
  <si>
    <t>Total</t>
  </si>
  <si>
    <t>Valeur manquantes estimées</t>
  </si>
  <si>
    <t>Moyenne</t>
  </si>
  <si>
    <t>Charge tot. kg</t>
  </si>
  <si>
    <t>Moyenne kg / j</t>
  </si>
  <si>
    <t>Moyenne EH / j</t>
  </si>
</sst>
</file>

<file path=xl/styles.xml><?xml version="1.0" encoding="utf-8"?>
<styleSheet xmlns="http://schemas.openxmlformats.org/spreadsheetml/2006/main">
  <numFmts count="1">
    <numFmt numFmtId="164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vertAlign val="subscript"/>
      <sz val="11"/>
      <name val="Arial"/>
      <family val="2"/>
    </font>
    <font>
      <b/>
      <sz val="11"/>
      <name val="Calibri"/>
      <family val="2"/>
    </font>
    <font>
      <sz val="9"/>
      <name val="Arial"/>
      <family val="2"/>
    </font>
    <font>
      <vertAlign val="subscript"/>
      <sz val="9"/>
      <name val="Arial"/>
      <family val="2"/>
    </font>
    <font>
      <i/>
      <sz val="10"/>
      <name val="Arial"/>
      <family val="2"/>
    </font>
    <font>
      <b/>
      <i/>
      <sz val="10"/>
      <color rgb="FFFF0000"/>
      <name val="Arial"/>
      <family val="2"/>
    </font>
    <font>
      <i/>
      <sz val="9"/>
      <name val="Arial"/>
      <family val="2"/>
    </font>
    <font>
      <b/>
      <i/>
      <sz val="11"/>
      <color rgb="FFFF0000"/>
      <name val="Calibri"/>
      <family val="2"/>
      <scheme val="minor"/>
    </font>
    <font>
      <b/>
      <sz val="9"/>
      <color indexed="10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b/>
      <sz val="9"/>
      <color rgb="FFFF0000"/>
      <name val="Arial"/>
      <family val="2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/>
      <right style="medium"/>
      <top style="thin"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/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 style="thin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58">
    <xf numFmtId="0" fontId="0" fillId="0" borderId="0" xfId="0"/>
    <xf numFmtId="0" fontId="2" fillId="0" borderId="0" xfId="20" applyFont="1">
      <alignment/>
      <protection/>
    </xf>
    <xf numFmtId="0" fontId="1" fillId="0" borderId="0" xfId="20">
      <alignment/>
      <protection/>
    </xf>
    <xf numFmtId="164" fontId="1" fillId="0" borderId="0" xfId="20" applyNumberFormat="1">
      <alignment/>
      <protection/>
    </xf>
    <xf numFmtId="2" fontId="1" fillId="0" borderId="0" xfId="20" applyNumberFormat="1">
      <alignment/>
      <protection/>
    </xf>
    <xf numFmtId="1" fontId="1" fillId="0" borderId="0" xfId="20" applyNumberFormat="1">
      <alignment/>
      <protection/>
    </xf>
    <xf numFmtId="0" fontId="3" fillId="0" borderId="1" xfId="20" applyFont="1" applyBorder="1" applyAlignment="1">
      <alignment horizontal="center" vertical="center"/>
      <protection/>
    </xf>
    <xf numFmtId="0" fontId="3" fillId="0" borderId="2" xfId="20" applyFont="1" applyBorder="1" applyAlignment="1">
      <alignment horizontal="center" vertical="center"/>
      <protection/>
    </xf>
    <xf numFmtId="0" fontId="1" fillId="0" borderId="3" xfId="20" applyBorder="1">
      <alignment/>
      <protection/>
    </xf>
    <xf numFmtId="0" fontId="3" fillId="0" borderId="4" xfId="20" applyFont="1" applyBorder="1" applyAlignment="1">
      <alignment horizontal="center" vertical="center"/>
      <protection/>
    </xf>
    <xf numFmtId="0" fontId="3" fillId="0" borderId="3" xfId="20" applyFont="1" applyBorder="1" applyAlignment="1">
      <alignment horizontal="center" vertical="center"/>
      <protection/>
    </xf>
    <xf numFmtId="0" fontId="3" fillId="0" borderId="3" xfId="20" applyFont="1" applyBorder="1" applyAlignment="1">
      <alignment horizontal="center" vertical="center"/>
      <protection/>
    </xf>
    <xf numFmtId="0" fontId="3" fillId="0" borderId="5" xfId="20" applyFont="1" applyBorder="1" applyAlignment="1">
      <alignment horizontal="center" vertical="center"/>
      <protection/>
    </xf>
    <xf numFmtId="0" fontId="4" fillId="0" borderId="6" xfId="20" applyFont="1" applyBorder="1" applyAlignment="1">
      <alignment horizontal="center" vertical="center" wrapText="1"/>
      <protection/>
    </xf>
    <xf numFmtId="0" fontId="4" fillId="0" borderId="0" xfId="20" applyFont="1" applyBorder="1" applyAlignment="1">
      <alignment horizontal="center" vertical="center" wrapText="1"/>
      <protection/>
    </xf>
    <xf numFmtId="0" fontId="4" fillId="0" borderId="7" xfId="20" applyFont="1" applyBorder="1" applyAlignment="1">
      <alignment horizontal="center" vertical="center" wrapText="1"/>
      <protection/>
    </xf>
    <xf numFmtId="0" fontId="4" fillId="0" borderId="7" xfId="20" applyFont="1" applyBorder="1" applyAlignment="1">
      <alignment horizontal="center" vertical="center"/>
      <protection/>
    </xf>
    <xf numFmtId="0" fontId="4" fillId="0" borderId="8" xfId="20" applyFont="1" applyBorder="1" applyAlignment="1">
      <alignment horizontal="center" vertical="center" wrapText="1"/>
      <protection/>
    </xf>
    <xf numFmtId="0" fontId="4" fillId="0" borderId="9" xfId="20" applyFont="1" applyBorder="1" applyAlignment="1">
      <alignment horizontal="center" vertical="center" wrapText="1"/>
      <protection/>
    </xf>
    <xf numFmtId="164" fontId="5" fillId="0" borderId="10" xfId="20" applyNumberFormat="1" applyFont="1" applyBorder="1" applyAlignment="1">
      <alignment horizontal="center" vertical="center" wrapText="1"/>
      <protection/>
    </xf>
    <xf numFmtId="164" fontId="5" fillId="0" borderId="11" xfId="20" applyNumberFormat="1" applyFont="1" applyBorder="1" applyAlignment="1">
      <alignment horizontal="center" vertical="center" wrapText="1"/>
      <protection/>
    </xf>
    <xf numFmtId="0" fontId="5" fillId="0" borderId="12" xfId="20" applyFont="1" applyBorder="1" applyAlignment="1">
      <alignment horizontal="center" vertical="center" wrapText="1"/>
      <protection/>
    </xf>
    <xf numFmtId="0" fontId="5" fillId="0" borderId="8" xfId="20" applyFont="1" applyBorder="1" applyAlignment="1">
      <alignment horizontal="center" vertical="center" wrapText="1"/>
      <protection/>
    </xf>
    <xf numFmtId="0" fontId="5" fillId="0" borderId="13" xfId="20" applyFont="1" applyBorder="1" applyAlignment="1">
      <alignment horizontal="center" vertical="center" wrapText="1"/>
      <protection/>
    </xf>
    <xf numFmtId="2" fontId="5" fillId="0" borderId="13" xfId="20" applyNumberFormat="1" applyFont="1" applyBorder="1" applyAlignment="1">
      <alignment horizontal="center" vertical="center" wrapText="1"/>
      <protection/>
    </xf>
    <xf numFmtId="2" fontId="5" fillId="0" borderId="14" xfId="20" applyNumberFormat="1" applyFont="1" applyBorder="1" applyAlignment="1">
      <alignment horizontal="center" vertical="center" wrapText="1"/>
      <protection/>
    </xf>
    <xf numFmtId="2" fontId="5" fillId="0" borderId="7" xfId="20" applyNumberFormat="1" applyFont="1" applyBorder="1" applyAlignment="1">
      <alignment horizontal="center" vertical="center" wrapText="1"/>
      <protection/>
    </xf>
    <xf numFmtId="1" fontId="5" fillId="0" borderId="15" xfId="20" applyNumberFormat="1" applyFont="1" applyBorder="1" applyAlignment="1">
      <alignment horizontal="center" vertical="center" wrapText="1"/>
      <protection/>
    </xf>
    <xf numFmtId="0" fontId="5" fillId="0" borderId="14" xfId="20" applyFont="1" applyBorder="1" applyAlignment="1">
      <alignment horizontal="center" vertical="center" wrapText="1"/>
      <protection/>
    </xf>
    <xf numFmtId="0" fontId="5" fillId="0" borderId="7" xfId="20" applyFont="1" applyBorder="1" applyAlignment="1">
      <alignment horizontal="center" vertical="center" wrapText="1"/>
      <protection/>
    </xf>
    <xf numFmtId="0" fontId="5" fillId="0" borderId="15" xfId="20" applyFont="1" applyBorder="1" applyAlignment="1">
      <alignment horizontal="center" vertical="center" wrapText="1"/>
      <protection/>
    </xf>
    <xf numFmtId="0" fontId="6" fillId="0" borderId="16" xfId="20" applyFont="1" applyBorder="1" applyAlignment="1">
      <alignment vertical="center"/>
      <protection/>
    </xf>
    <xf numFmtId="1" fontId="6" fillId="0" borderId="17" xfId="20" applyNumberFormat="1" applyFont="1" applyBorder="1" applyAlignment="1">
      <alignment vertical="center"/>
      <protection/>
    </xf>
    <xf numFmtId="0" fontId="6" fillId="0" borderId="3" xfId="20" applyFont="1" applyBorder="1" applyAlignment="1">
      <alignment vertical="center"/>
      <protection/>
    </xf>
    <xf numFmtId="0" fontId="6" fillId="0" borderId="18" xfId="20" applyFont="1" applyBorder="1" applyAlignment="1">
      <alignment vertical="center"/>
      <protection/>
    </xf>
    <xf numFmtId="0" fontId="6" fillId="0" borderId="19" xfId="20" applyFont="1" applyBorder="1" applyAlignment="1">
      <alignment vertical="center"/>
      <protection/>
    </xf>
    <xf numFmtId="0" fontId="6" fillId="0" borderId="20" xfId="20" applyFont="1" applyBorder="1" applyAlignment="1">
      <alignment vertical="center"/>
      <protection/>
    </xf>
    <xf numFmtId="0" fontId="6" fillId="0" borderId="21" xfId="20" applyFont="1" applyBorder="1" applyAlignment="1">
      <alignment vertical="center" wrapText="1"/>
      <protection/>
    </xf>
    <xf numFmtId="2" fontId="6" fillId="0" borderId="2" xfId="20" applyNumberFormat="1" applyFont="1" applyBorder="1" applyAlignment="1">
      <alignment vertical="center"/>
      <protection/>
    </xf>
    <xf numFmtId="2" fontId="6" fillId="0" borderId="22" xfId="20" applyNumberFormat="1" applyFont="1" applyBorder="1" applyAlignment="1">
      <alignment vertical="center"/>
      <protection/>
    </xf>
    <xf numFmtId="2" fontId="6" fillId="0" borderId="23" xfId="20" applyNumberFormat="1" applyFont="1" applyBorder="1" applyAlignment="1">
      <alignment vertical="center"/>
      <protection/>
    </xf>
    <xf numFmtId="2" fontId="6" fillId="0" borderId="24" xfId="20" applyNumberFormat="1" applyFont="1" applyBorder="1" applyAlignment="1">
      <alignment vertical="center"/>
      <protection/>
    </xf>
    <xf numFmtId="2" fontId="6" fillId="0" borderId="18" xfId="20" applyNumberFormat="1" applyFont="1" applyBorder="1" applyAlignment="1">
      <alignment vertical="center"/>
      <protection/>
    </xf>
    <xf numFmtId="2" fontId="6" fillId="0" borderId="3" xfId="20" applyNumberFormat="1" applyFont="1" applyBorder="1" applyAlignment="1">
      <alignment vertical="center"/>
      <protection/>
    </xf>
    <xf numFmtId="2" fontId="6" fillId="0" borderId="19" xfId="20" applyNumberFormat="1" applyFont="1" applyBorder="1" applyAlignment="1">
      <alignment vertical="center"/>
      <protection/>
    </xf>
    <xf numFmtId="2" fontId="6" fillId="0" borderId="25" xfId="20" applyNumberFormat="1" applyFont="1" applyBorder="1" applyAlignment="1">
      <alignment vertical="center"/>
      <protection/>
    </xf>
    <xf numFmtId="1" fontId="6" fillId="0" borderId="26" xfId="20" applyNumberFormat="1" applyFont="1" applyBorder="1" applyAlignment="1">
      <alignment vertical="center"/>
      <protection/>
    </xf>
    <xf numFmtId="2" fontId="6" fillId="0" borderId="27" xfId="20" applyNumberFormat="1" applyFont="1" applyBorder="1" applyAlignment="1">
      <alignment vertical="center"/>
      <protection/>
    </xf>
    <xf numFmtId="0" fontId="6" fillId="0" borderId="28" xfId="20" applyFont="1" applyBorder="1" applyAlignment="1">
      <alignment vertical="center"/>
      <protection/>
    </xf>
    <xf numFmtId="1" fontId="6" fillId="0" borderId="29" xfId="20" applyNumberFormat="1" applyFont="1" applyBorder="1" applyAlignment="1">
      <alignment vertical="center"/>
      <protection/>
    </xf>
    <xf numFmtId="0" fontId="6" fillId="0" borderId="30" xfId="20" applyFont="1" applyBorder="1" applyAlignment="1">
      <alignment vertical="center"/>
      <protection/>
    </xf>
    <xf numFmtId="0" fontId="6" fillId="0" borderId="29" xfId="20" applyFont="1" applyBorder="1" applyAlignment="1">
      <alignment vertical="center"/>
      <protection/>
    </xf>
    <xf numFmtId="0" fontId="6" fillId="0" borderId="31" xfId="20" applyFont="1" applyBorder="1" applyAlignment="1">
      <alignment vertical="center"/>
      <protection/>
    </xf>
    <xf numFmtId="2" fontId="6" fillId="0" borderId="32" xfId="20" applyNumberFormat="1" applyFont="1" applyBorder="1" applyAlignment="1">
      <alignment vertical="center"/>
      <protection/>
    </xf>
    <xf numFmtId="2" fontId="6" fillId="0" borderId="33" xfId="20" applyNumberFormat="1" applyFont="1" applyBorder="1" applyAlignment="1">
      <alignment vertical="center"/>
      <protection/>
    </xf>
    <xf numFmtId="2" fontId="6" fillId="0" borderId="31" xfId="20" applyNumberFormat="1" applyFont="1" applyBorder="1" applyAlignment="1">
      <alignment vertical="center"/>
      <protection/>
    </xf>
    <xf numFmtId="2" fontId="6" fillId="0" borderId="30" xfId="20" applyNumberFormat="1" applyFont="1" applyBorder="1" applyAlignment="1">
      <alignment vertical="center"/>
      <protection/>
    </xf>
    <xf numFmtId="2" fontId="6" fillId="0" borderId="29" xfId="20" applyNumberFormat="1" applyFont="1" applyBorder="1" applyAlignment="1">
      <alignment vertical="center"/>
      <protection/>
    </xf>
    <xf numFmtId="1" fontId="6" fillId="0" borderId="31" xfId="20" applyNumberFormat="1" applyFont="1" applyBorder="1" applyAlignment="1">
      <alignment vertical="center"/>
      <protection/>
    </xf>
    <xf numFmtId="2" fontId="6" fillId="0" borderId="34" xfId="20" applyNumberFormat="1" applyFont="1" applyBorder="1" applyAlignment="1">
      <alignment vertical="center"/>
      <protection/>
    </xf>
    <xf numFmtId="1" fontId="6" fillId="0" borderId="35" xfId="20" applyNumberFormat="1" applyFont="1" applyBorder="1" applyAlignment="1">
      <alignment vertical="center"/>
      <protection/>
    </xf>
    <xf numFmtId="0" fontId="6" fillId="0" borderId="36" xfId="20" applyFont="1" applyBorder="1" applyAlignment="1">
      <alignment vertical="center"/>
      <protection/>
    </xf>
    <xf numFmtId="0" fontId="6" fillId="0" borderId="37" xfId="20" applyFont="1" applyBorder="1" applyAlignment="1">
      <alignment vertical="center"/>
      <protection/>
    </xf>
    <xf numFmtId="1" fontId="6" fillId="0" borderId="6" xfId="20" applyNumberFormat="1" applyFont="1" applyBorder="1" applyAlignment="1">
      <alignment vertical="center"/>
      <protection/>
    </xf>
    <xf numFmtId="0" fontId="6" fillId="0" borderId="8" xfId="20" applyFont="1" applyBorder="1" applyAlignment="1">
      <alignment vertical="center"/>
      <protection/>
    </xf>
    <xf numFmtId="0" fontId="6" fillId="0" borderId="7" xfId="20" applyFont="1" applyBorder="1" applyAlignment="1">
      <alignment vertical="center"/>
      <protection/>
    </xf>
    <xf numFmtId="0" fontId="6" fillId="0" borderId="38" xfId="20" applyFont="1" applyBorder="1" applyAlignment="1">
      <alignment vertical="center"/>
      <protection/>
    </xf>
    <xf numFmtId="0" fontId="6" fillId="0" borderId="9" xfId="20" applyFont="1" applyBorder="1" applyAlignment="1">
      <alignment vertical="center"/>
      <protection/>
    </xf>
    <xf numFmtId="2" fontId="6" fillId="0" borderId="10" xfId="20" applyNumberFormat="1" applyFont="1" applyBorder="1" applyAlignment="1">
      <alignment vertical="center"/>
      <protection/>
    </xf>
    <xf numFmtId="2" fontId="6" fillId="0" borderId="11" xfId="20" applyNumberFormat="1" applyFont="1" applyBorder="1" applyAlignment="1">
      <alignment vertical="center"/>
      <protection/>
    </xf>
    <xf numFmtId="2" fontId="6" fillId="0" borderId="39" xfId="20" applyNumberFormat="1" applyFont="1" applyBorder="1" applyAlignment="1">
      <alignment vertical="center"/>
      <protection/>
    </xf>
    <xf numFmtId="2" fontId="6" fillId="0" borderId="8" xfId="20" applyNumberFormat="1" applyFont="1" applyBorder="1" applyAlignment="1">
      <alignment vertical="center"/>
      <protection/>
    </xf>
    <xf numFmtId="2" fontId="6" fillId="0" borderId="7" xfId="20" applyNumberFormat="1" applyFont="1" applyBorder="1" applyAlignment="1">
      <alignment vertical="center"/>
      <protection/>
    </xf>
    <xf numFmtId="2" fontId="6" fillId="0" borderId="40" xfId="20" applyNumberFormat="1" applyFont="1" applyBorder="1" applyAlignment="1">
      <alignment vertical="center"/>
      <protection/>
    </xf>
    <xf numFmtId="1" fontId="6" fillId="0" borderId="15" xfId="20" applyNumberFormat="1" applyFont="1" applyBorder="1" applyAlignment="1">
      <alignment vertical="center"/>
      <protection/>
    </xf>
    <xf numFmtId="2" fontId="6" fillId="0" borderId="14" xfId="20" applyNumberFormat="1" applyFont="1" applyBorder="1" applyAlignment="1">
      <alignment vertical="center"/>
      <protection/>
    </xf>
    <xf numFmtId="0" fontId="7" fillId="0" borderId="21" xfId="20" applyFont="1" applyBorder="1" applyAlignment="1">
      <alignment vertical="center"/>
      <protection/>
    </xf>
    <xf numFmtId="0" fontId="7" fillId="0" borderId="24" xfId="20" applyFont="1" applyBorder="1" applyAlignment="1">
      <alignment vertical="center"/>
      <protection/>
    </xf>
    <xf numFmtId="0" fontId="7" fillId="0" borderId="20" xfId="20" applyFont="1" applyBorder="1" applyAlignment="1">
      <alignment vertical="center"/>
      <protection/>
    </xf>
    <xf numFmtId="0" fontId="7" fillId="0" borderId="18" xfId="20" applyFont="1" applyBorder="1" applyAlignment="1">
      <alignment vertical="center"/>
      <protection/>
    </xf>
    <xf numFmtId="0" fontId="7" fillId="0" borderId="20" xfId="20" applyFont="1" applyBorder="1" applyAlignment="1">
      <alignment horizontal="right" vertical="center"/>
      <protection/>
    </xf>
    <xf numFmtId="0" fontId="7" fillId="0" borderId="21" xfId="20" applyFont="1" applyBorder="1" applyAlignment="1">
      <alignment horizontal="right" vertical="center"/>
      <protection/>
    </xf>
    <xf numFmtId="2" fontId="7" fillId="0" borderId="1" xfId="20" applyNumberFormat="1" applyFont="1" applyBorder="1" applyAlignment="1">
      <alignment horizontal="right" vertical="center"/>
      <protection/>
    </xf>
    <xf numFmtId="2" fontId="6" fillId="0" borderId="25" xfId="20" applyNumberFormat="1" applyFont="1" applyBorder="1">
      <alignment/>
      <protection/>
    </xf>
    <xf numFmtId="2" fontId="6" fillId="0" borderId="23" xfId="20" applyNumberFormat="1" applyFont="1" applyBorder="1">
      <alignment/>
      <protection/>
    </xf>
    <xf numFmtId="2" fontId="7" fillId="0" borderId="20" xfId="20" applyNumberFormat="1" applyFont="1" applyBorder="1" applyAlignment="1">
      <alignment vertical="center"/>
      <protection/>
    </xf>
    <xf numFmtId="2" fontId="7" fillId="0" borderId="18" xfId="20" applyNumberFormat="1" applyFont="1" applyBorder="1" applyAlignment="1">
      <alignment vertical="center"/>
      <protection/>
    </xf>
    <xf numFmtId="2" fontId="6" fillId="0" borderId="41" xfId="20" applyNumberFormat="1" applyFont="1" applyBorder="1" applyAlignment="1">
      <alignment vertical="center"/>
      <protection/>
    </xf>
    <xf numFmtId="1" fontId="6" fillId="0" borderId="23" xfId="20" applyNumberFormat="1" applyFont="1" applyBorder="1" applyAlignment="1">
      <alignment vertical="center"/>
      <protection/>
    </xf>
    <xf numFmtId="2" fontId="7" fillId="0" borderId="42" xfId="20" applyNumberFormat="1" applyFont="1" applyBorder="1" applyAlignment="1">
      <alignment vertical="center"/>
      <protection/>
    </xf>
    <xf numFmtId="2" fontId="7" fillId="0" borderId="41" xfId="20" applyNumberFormat="1" applyFont="1" applyBorder="1" applyAlignment="1">
      <alignment vertical="center"/>
      <protection/>
    </xf>
    <xf numFmtId="2" fontId="7" fillId="0" borderId="25" xfId="20" applyNumberFormat="1" applyFont="1" applyBorder="1" applyAlignment="1">
      <alignment vertical="center"/>
      <protection/>
    </xf>
    <xf numFmtId="1" fontId="7" fillId="0" borderId="23" xfId="20" applyNumberFormat="1" applyFont="1" applyBorder="1" applyAlignment="1">
      <alignment vertical="center"/>
      <protection/>
    </xf>
    <xf numFmtId="0" fontId="8" fillId="0" borderId="43" xfId="20" applyFont="1" applyBorder="1" applyAlignment="1">
      <alignment vertical="center"/>
      <protection/>
    </xf>
    <xf numFmtId="1" fontId="8" fillId="0" borderId="44" xfId="20" applyNumberFormat="1" applyFont="1" applyBorder="1" applyAlignment="1">
      <alignment vertical="center"/>
      <protection/>
    </xf>
    <xf numFmtId="1" fontId="8" fillId="0" borderId="45" xfId="20" applyNumberFormat="1" applyFont="1" applyBorder="1" applyAlignment="1">
      <alignment vertical="center"/>
      <protection/>
    </xf>
    <xf numFmtId="1" fontId="8" fillId="0" borderId="41" xfId="20" applyNumberFormat="1" applyFont="1" applyBorder="1" applyAlignment="1">
      <alignment vertical="center"/>
      <protection/>
    </xf>
    <xf numFmtId="1" fontId="8" fillId="0" borderId="45" xfId="20" applyNumberFormat="1" applyFont="1" applyBorder="1" applyAlignment="1">
      <alignment horizontal="right" vertical="center"/>
      <protection/>
    </xf>
    <xf numFmtId="1" fontId="8" fillId="0" borderId="43" xfId="20" applyNumberFormat="1" applyFont="1" applyBorder="1" applyAlignment="1">
      <alignment vertical="center"/>
      <protection/>
    </xf>
    <xf numFmtId="2" fontId="8" fillId="0" borderId="46" xfId="20" applyNumberFormat="1" applyFont="1" applyBorder="1" applyAlignment="1">
      <alignment horizontal="right" vertical="center"/>
      <protection/>
    </xf>
    <xf numFmtId="2" fontId="8" fillId="0" borderId="47" xfId="20" applyNumberFormat="1" applyFont="1" applyBorder="1" applyAlignment="1">
      <alignment horizontal="right" vertical="center"/>
      <protection/>
    </xf>
    <xf numFmtId="2" fontId="8" fillId="0" borderId="48" xfId="20" applyNumberFormat="1" applyFont="1" applyBorder="1" applyAlignment="1">
      <alignment horizontal="right" vertical="center"/>
      <protection/>
    </xf>
    <xf numFmtId="2" fontId="8" fillId="0" borderId="45" xfId="20" applyNumberFormat="1" applyFont="1" applyBorder="1" applyAlignment="1">
      <alignment vertical="center"/>
      <protection/>
    </xf>
    <xf numFmtId="2" fontId="8" fillId="0" borderId="41" xfId="20" applyNumberFormat="1" applyFont="1" applyBorder="1" applyAlignment="1">
      <alignment vertical="center"/>
      <protection/>
    </xf>
    <xf numFmtId="2" fontId="8" fillId="0" borderId="47" xfId="20" applyNumberFormat="1" applyFont="1" applyBorder="1" applyAlignment="1">
      <alignment vertical="center"/>
      <protection/>
    </xf>
    <xf numFmtId="1" fontId="8" fillId="0" borderId="48" xfId="20" applyNumberFormat="1" applyFont="1" applyBorder="1" applyAlignment="1">
      <alignment vertical="center"/>
      <protection/>
    </xf>
    <xf numFmtId="2" fontId="8" fillId="0" borderId="49" xfId="20" applyNumberFormat="1" applyFont="1" applyBorder="1" applyAlignment="1">
      <alignment vertical="center"/>
      <protection/>
    </xf>
    <xf numFmtId="0" fontId="1" fillId="0" borderId="20" xfId="20" applyBorder="1">
      <alignment/>
      <protection/>
    </xf>
    <xf numFmtId="164" fontId="6" fillId="0" borderId="20" xfId="20" applyNumberFormat="1" applyFont="1" applyBorder="1">
      <alignment/>
      <protection/>
    </xf>
    <xf numFmtId="2" fontId="6" fillId="0" borderId="20" xfId="20" applyNumberFormat="1" applyFont="1" applyBorder="1">
      <alignment/>
      <protection/>
    </xf>
    <xf numFmtId="2" fontId="1" fillId="0" borderId="20" xfId="20" applyNumberFormat="1" applyBorder="1">
      <alignment/>
      <protection/>
    </xf>
    <xf numFmtId="1" fontId="1" fillId="0" borderId="20" xfId="20" applyNumberFormat="1" applyBorder="1">
      <alignment/>
      <protection/>
    </xf>
    <xf numFmtId="0" fontId="6" fillId="0" borderId="20" xfId="20" applyFont="1" applyBorder="1">
      <alignment/>
      <protection/>
    </xf>
    <xf numFmtId="1" fontId="6" fillId="0" borderId="20" xfId="20" applyNumberFormat="1" applyFont="1" applyBorder="1">
      <alignment/>
      <protection/>
    </xf>
    <xf numFmtId="0" fontId="8" fillId="0" borderId="0" xfId="20" applyFont="1" applyBorder="1" applyAlignment="1">
      <alignment vertical="center"/>
      <protection/>
    </xf>
    <xf numFmtId="0" fontId="9" fillId="0" borderId="0" xfId="20" applyFont="1" applyBorder="1" applyAlignment="1">
      <alignment horizontal="center" vertical="center" wrapText="1"/>
      <protection/>
    </xf>
    <xf numFmtId="0" fontId="1" fillId="0" borderId="0" xfId="20" applyBorder="1">
      <alignment/>
      <protection/>
    </xf>
    <xf numFmtId="1" fontId="1" fillId="0" borderId="0" xfId="20" applyNumberFormat="1" applyBorder="1">
      <alignment/>
      <protection/>
    </xf>
    <xf numFmtId="0" fontId="6" fillId="0" borderId="0" xfId="20" applyFont="1">
      <alignment/>
      <protection/>
    </xf>
    <xf numFmtId="1" fontId="6" fillId="0" borderId="0" xfId="20" applyNumberFormat="1" applyFont="1" applyBorder="1">
      <alignment/>
      <protection/>
    </xf>
    <xf numFmtId="0" fontId="3" fillId="0" borderId="21" xfId="20" applyFont="1" applyBorder="1" applyAlignment="1">
      <alignment horizontal="center" vertical="center"/>
      <protection/>
    </xf>
    <xf numFmtId="0" fontId="5" fillId="0" borderId="21" xfId="20" applyFont="1" applyBorder="1" applyAlignment="1">
      <alignment horizontal="center" vertical="center" wrapText="1"/>
      <protection/>
    </xf>
    <xf numFmtId="0" fontId="4" fillId="0" borderId="21" xfId="20" applyFont="1" applyBorder="1" applyAlignment="1">
      <alignment horizontal="center" vertical="center" wrapText="1"/>
      <protection/>
    </xf>
    <xf numFmtId="0" fontId="4" fillId="0" borderId="16" xfId="20" applyFont="1" applyBorder="1" applyAlignment="1">
      <alignment horizontal="center" vertical="center"/>
      <protection/>
    </xf>
    <xf numFmtId="0" fontId="4" fillId="0" borderId="2" xfId="20" applyFont="1" applyBorder="1" applyAlignment="1">
      <alignment horizontal="center" vertical="center"/>
      <protection/>
    </xf>
    <xf numFmtId="0" fontId="4" fillId="0" borderId="3" xfId="20" applyFont="1" applyBorder="1" applyAlignment="1">
      <alignment horizontal="center" vertical="center"/>
      <protection/>
    </xf>
    <xf numFmtId="0" fontId="4" fillId="0" borderId="4" xfId="20" applyFont="1" applyBorder="1" applyAlignment="1">
      <alignment horizontal="center" vertical="center"/>
      <protection/>
    </xf>
    <xf numFmtId="0" fontId="5" fillId="0" borderId="5" xfId="20" applyFont="1" applyBorder="1" applyAlignment="1">
      <alignment horizontal="center" vertical="center" wrapText="1"/>
      <protection/>
    </xf>
    <xf numFmtId="0" fontId="4" fillId="0" borderId="5" xfId="20" applyFont="1" applyBorder="1" applyAlignment="1">
      <alignment horizontal="center" vertical="center" wrapText="1"/>
      <protection/>
    </xf>
    <xf numFmtId="0" fontId="6" fillId="0" borderId="37" xfId="20" applyFont="1" applyBorder="1" applyAlignment="1">
      <alignment horizontal="center" vertical="center" wrapText="1"/>
      <protection/>
    </xf>
    <xf numFmtId="0" fontId="6" fillId="0" borderId="14" xfId="20" applyFont="1" applyBorder="1" applyAlignment="1">
      <alignment horizontal="center" vertical="center" wrapText="1"/>
      <protection/>
    </xf>
    <xf numFmtId="0" fontId="6" fillId="0" borderId="7" xfId="20" applyFont="1" applyBorder="1" applyAlignment="1">
      <alignment horizontal="center" vertical="center" wrapText="1"/>
      <protection/>
    </xf>
    <xf numFmtId="0" fontId="6" fillId="0" borderId="15" xfId="20" applyFont="1" applyBorder="1" applyAlignment="1">
      <alignment horizontal="center" vertical="center" wrapText="1"/>
      <protection/>
    </xf>
    <xf numFmtId="164" fontId="6" fillId="0" borderId="21" xfId="20" applyNumberFormat="1" applyFont="1" applyBorder="1" applyAlignment="1">
      <alignment vertical="center"/>
      <protection/>
    </xf>
    <xf numFmtId="2" fontId="6" fillId="0" borderId="21" xfId="20" applyNumberFormat="1" applyFont="1" applyBorder="1" applyAlignment="1">
      <alignment vertical="center"/>
      <protection/>
    </xf>
    <xf numFmtId="2" fontId="6" fillId="0" borderId="42" xfId="20" applyNumberFormat="1" applyFont="1" applyBorder="1" applyAlignment="1">
      <alignment vertical="center"/>
      <protection/>
    </xf>
    <xf numFmtId="2" fontId="6" fillId="0" borderId="0" xfId="20" applyNumberFormat="1" applyFont="1" applyBorder="1">
      <alignment/>
      <protection/>
    </xf>
    <xf numFmtId="164" fontId="6" fillId="0" borderId="28" xfId="20" applyNumberFormat="1" applyFont="1" applyBorder="1" applyAlignment="1">
      <alignment vertical="center"/>
      <protection/>
    </xf>
    <xf numFmtId="2" fontId="6" fillId="0" borderId="28" xfId="20" applyNumberFormat="1" applyFont="1" applyBorder="1" applyAlignment="1">
      <alignment vertical="center"/>
      <protection/>
    </xf>
    <xf numFmtId="2" fontId="6" fillId="0" borderId="35" xfId="20" applyNumberFormat="1" applyFont="1" applyBorder="1" applyAlignment="1">
      <alignment vertical="center"/>
      <protection/>
    </xf>
    <xf numFmtId="0" fontId="6" fillId="0" borderId="0" xfId="20" applyFont="1" applyBorder="1">
      <alignment/>
      <protection/>
    </xf>
    <xf numFmtId="2" fontId="7" fillId="0" borderId="0" xfId="20" applyNumberFormat="1" applyFont="1" applyBorder="1" applyAlignment="1">
      <alignment vertical="center"/>
      <protection/>
    </xf>
    <xf numFmtId="2" fontId="6" fillId="0" borderId="50" xfId="20" applyNumberFormat="1" applyFont="1" applyBorder="1" applyAlignment="1">
      <alignment vertical="center"/>
      <protection/>
    </xf>
    <xf numFmtId="164" fontId="7" fillId="0" borderId="43" xfId="20" applyNumberFormat="1" applyFont="1" applyBorder="1" applyAlignment="1">
      <alignment vertical="center"/>
      <protection/>
    </xf>
    <xf numFmtId="2" fontId="7" fillId="0" borderId="21" xfId="20" applyNumberFormat="1" applyFont="1" applyBorder="1" applyAlignment="1">
      <alignment vertical="center"/>
      <protection/>
    </xf>
    <xf numFmtId="49" fontId="7" fillId="0" borderId="23" xfId="20" applyNumberFormat="1" applyFont="1" applyBorder="1" applyAlignment="1">
      <alignment vertical="center"/>
      <protection/>
    </xf>
    <xf numFmtId="0" fontId="7" fillId="0" borderId="23" xfId="20" applyFont="1" applyBorder="1" applyAlignment="1">
      <alignment vertical="center"/>
      <protection/>
    </xf>
    <xf numFmtId="1" fontId="8" fillId="0" borderId="5" xfId="20" applyNumberFormat="1" applyFont="1" applyBorder="1" applyAlignment="1">
      <alignment vertical="center"/>
      <protection/>
    </xf>
    <xf numFmtId="2" fontId="8" fillId="0" borderId="43" xfId="20" applyNumberFormat="1" applyFont="1" applyBorder="1" applyAlignment="1">
      <alignment vertical="center"/>
      <protection/>
    </xf>
    <xf numFmtId="2" fontId="8" fillId="0" borderId="48" xfId="20" applyNumberFormat="1" applyFont="1" applyBorder="1" applyAlignment="1">
      <alignment vertical="center"/>
      <protection/>
    </xf>
    <xf numFmtId="0" fontId="8" fillId="0" borderId="20" xfId="20" applyFont="1" applyBorder="1" applyAlignment="1">
      <alignment vertical="center"/>
      <protection/>
    </xf>
    <xf numFmtId="1" fontId="8" fillId="0" borderId="20" xfId="20" applyNumberFormat="1" applyFont="1" applyBorder="1" applyAlignment="1">
      <alignment vertical="center"/>
      <protection/>
    </xf>
    <xf numFmtId="1" fontId="8" fillId="0" borderId="0" xfId="20" applyNumberFormat="1" applyFont="1" applyBorder="1" applyAlignment="1">
      <alignment vertical="center"/>
      <protection/>
    </xf>
    <xf numFmtId="2" fontId="8" fillId="0" borderId="20" xfId="20" applyNumberFormat="1" applyFont="1" applyBorder="1" applyAlignment="1">
      <alignment vertical="center"/>
      <protection/>
    </xf>
    <xf numFmtId="1" fontId="8" fillId="0" borderId="51" xfId="20" applyNumberFormat="1" applyFont="1" applyBorder="1" applyAlignment="1">
      <alignment vertical="center"/>
      <protection/>
    </xf>
    <xf numFmtId="2" fontId="8" fillId="0" borderId="43" xfId="20" applyNumberFormat="1" applyFont="1" applyBorder="1" applyAlignment="1">
      <alignment horizontal="center" vertical="center" wrapText="1"/>
      <protection/>
    </xf>
    <xf numFmtId="2" fontId="8" fillId="0" borderId="44" xfId="20" applyNumberFormat="1" applyFont="1" applyBorder="1" applyAlignment="1">
      <alignment horizontal="center" vertical="center" wrapText="1"/>
      <protection/>
    </xf>
    <xf numFmtId="2" fontId="8" fillId="0" borderId="52" xfId="20" applyNumberFormat="1" applyFont="1" applyBorder="1" applyAlignment="1">
      <alignment horizontal="center" vertical="center" wrapText="1"/>
      <protection/>
    </xf>
    <xf numFmtId="2" fontId="8" fillId="0" borderId="53" xfId="20" applyNumberFormat="1" applyFont="1" applyBorder="1" applyAlignment="1">
      <alignment vertical="center"/>
      <protection/>
    </xf>
    <xf numFmtId="2" fontId="8" fillId="0" borderId="51" xfId="20" applyNumberFormat="1" applyFont="1" applyBorder="1" applyAlignment="1">
      <alignment vertical="center"/>
      <protection/>
    </xf>
    <xf numFmtId="2" fontId="8" fillId="0" borderId="0" xfId="20" applyNumberFormat="1" applyFont="1" applyBorder="1" applyAlignment="1">
      <alignment vertical="center"/>
      <protection/>
    </xf>
    <xf numFmtId="0" fontId="7" fillId="0" borderId="46" xfId="20" applyFont="1" applyBorder="1" applyAlignment="1">
      <alignment vertical="center"/>
      <protection/>
    </xf>
    <xf numFmtId="0" fontId="9" fillId="0" borderId="52" xfId="20" applyFont="1" applyBorder="1" applyAlignment="1">
      <alignment vertical="center"/>
      <protection/>
    </xf>
    <xf numFmtId="0" fontId="9" fillId="0" borderId="51" xfId="20" applyFont="1" applyBorder="1" applyAlignment="1">
      <alignment vertical="center"/>
      <protection/>
    </xf>
    <xf numFmtId="2" fontId="7" fillId="0" borderId="5" xfId="20" applyNumberFormat="1" applyFont="1" applyBorder="1" applyAlignment="1">
      <alignment vertical="center"/>
      <protection/>
    </xf>
    <xf numFmtId="1" fontId="7" fillId="0" borderId="54" xfId="20" applyNumberFormat="1" applyFont="1" applyBorder="1" applyAlignment="1">
      <alignment vertical="center"/>
      <protection/>
    </xf>
    <xf numFmtId="1" fontId="7" fillId="0" borderId="48" xfId="20" applyNumberFormat="1" applyFont="1" applyBorder="1" applyAlignment="1">
      <alignment vertical="center"/>
      <protection/>
    </xf>
    <xf numFmtId="0" fontId="9" fillId="0" borderId="0" xfId="20" applyFont="1" applyBorder="1" applyAlignment="1">
      <alignment vertical="center"/>
      <protection/>
    </xf>
    <xf numFmtId="2" fontId="7" fillId="0" borderId="55" xfId="20" applyNumberFormat="1" applyFont="1" applyBorder="1" applyAlignment="1">
      <alignment vertical="center"/>
      <protection/>
    </xf>
    <xf numFmtId="2" fontId="7" fillId="0" borderId="48" xfId="20" applyNumberFormat="1" applyFont="1" applyBorder="1" applyAlignment="1">
      <alignment vertical="center"/>
      <protection/>
    </xf>
    <xf numFmtId="49" fontId="12" fillId="0" borderId="1" xfId="20" applyNumberFormat="1" applyFont="1" applyBorder="1" applyAlignment="1">
      <alignment horizontal="center" vertical="center" wrapText="1"/>
      <protection/>
    </xf>
    <xf numFmtId="49" fontId="12" fillId="0" borderId="56" xfId="20" applyNumberFormat="1" applyFont="1" applyBorder="1" applyAlignment="1">
      <alignment horizontal="center" vertical="center" wrapText="1"/>
      <protection/>
    </xf>
    <xf numFmtId="0" fontId="12" fillId="0" borderId="2" xfId="20" applyFont="1" applyBorder="1" applyAlignment="1">
      <alignment horizontal="center" vertical="center" wrapText="1"/>
      <protection/>
    </xf>
    <xf numFmtId="0" fontId="12" fillId="0" borderId="3" xfId="20" applyFont="1" applyBorder="1" applyAlignment="1">
      <alignment horizontal="center" vertical="center" wrapText="1"/>
      <protection/>
    </xf>
    <xf numFmtId="0" fontId="12" fillId="0" borderId="4" xfId="20" applyFont="1" applyBorder="1" applyAlignment="1">
      <alignment horizontal="center" vertical="center" wrapText="1"/>
      <protection/>
    </xf>
    <xf numFmtId="0" fontId="14" fillId="0" borderId="21" xfId="20" applyFont="1" applyBorder="1" applyAlignment="1">
      <alignment horizontal="center" vertical="center" wrapText="1"/>
      <protection/>
    </xf>
    <xf numFmtId="0" fontId="12" fillId="0" borderId="2" xfId="20" applyFont="1" applyBorder="1" applyAlignment="1">
      <alignment horizontal="center" vertical="center"/>
      <protection/>
    </xf>
    <xf numFmtId="0" fontId="12" fillId="0" borderId="4" xfId="20" applyFont="1" applyBorder="1" applyAlignment="1">
      <alignment horizontal="center" vertical="center"/>
      <protection/>
    </xf>
    <xf numFmtId="0" fontId="12" fillId="0" borderId="16" xfId="20" applyFont="1" applyBorder="1" applyAlignment="1">
      <alignment horizontal="center" vertical="center" wrapText="1"/>
      <protection/>
    </xf>
    <xf numFmtId="0" fontId="15" fillId="0" borderId="16" xfId="20" applyFont="1" applyBorder="1" applyAlignment="1">
      <alignment horizontal="center" vertical="center" wrapText="1"/>
      <protection/>
    </xf>
    <xf numFmtId="164" fontId="12" fillId="0" borderId="16" xfId="20" applyNumberFormat="1" applyFont="1" applyBorder="1" applyAlignment="1">
      <alignment horizontal="center" vertical="center" wrapText="1"/>
      <protection/>
    </xf>
    <xf numFmtId="49" fontId="12" fillId="0" borderId="2" xfId="20" applyNumberFormat="1" applyFont="1" applyBorder="1" applyAlignment="1">
      <alignment horizontal="center" vertical="center" wrapText="1"/>
      <protection/>
    </xf>
    <xf numFmtId="49" fontId="12" fillId="0" borderId="3" xfId="20" applyNumberFormat="1" applyFont="1" applyBorder="1" applyAlignment="1">
      <alignment horizontal="center" vertical="center" wrapText="1"/>
      <protection/>
    </xf>
    <xf numFmtId="49" fontId="12" fillId="0" borderId="4" xfId="20" applyNumberFormat="1" applyFont="1" applyBorder="1" applyAlignment="1">
      <alignment horizontal="center" vertical="center" wrapText="1"/>
      <protection/>
    </xf>
    <xf numFmtId="0" fontId="9" fillId="0" borderId="57" xfId="20" applyFont="1" applyBorder="1" applyAlignment="1">
      <alignment horizontal="center" vertical="center" wrapText="1"/>
      <protection/>
    </xf>
    <xf numFmtId="0" fontId="9" fillId="0" borderId="58" xfId="20" applyFont="1" applyBorder="1" applyAlignment="1">
      <alignment horizontal="center" vertical="center" wrapText="1"/>
      <protection/>
    </xf>
    <xf numFmtId="0" fontId="9" fillId="0" borderId="59" xfId="20" applyFont="1" applyBorder="1" applyAlignment="1">
      <alignment horizontal="center" vertical="center" wrapText="1"/>
      <protection/>
    </xf>
    <xf numFmtId="0" fontId="9" fillId="0" borderId="13" xfId="20" applyFont="1" applyBorder="1" applyAlignment="1">
      <alignment horizontal="center" vertical="center" wrapText="1"/>
      <protection/>
    </xf>
    <xf numFmtId="0" fontId="9" fillId="0" borderId="60" xfId="20" applyFont="1" applyBorder="1" applyAlignment="1">
      <alignment horizontal="center" vertical="center" wrapText="1"/>
      <protection/>
    </xf>
    <xf numFmtId="0" fontId="9" fillId="0" borderId="12" xfId="20" applyFont="1" applyBorder="1" applyAlignment="1">
      <alignment horizontal="center" vertical="center" wrapText="1"/>
      <protection/>
    </xf>
    <xf numFmtId="0" fontId="14" fillId="0" borderId="5" xfId="20" applyFont="1" applyBorder="1" applyAlignment="1">
      <alignment horizontal="center" vertical="center" wrapText="1"/>
      <protection/>
    </xf>
    <xf numFmtId="164" fontId="9" fillId="0" borderId="14" xfId="20" applyNumberFormat="1" applyFont="1" applyBorder="1" applyAlignment="1">
      <alignment horizontal="center" vertical="center" wrapText="1"/>
      <protection/>
    </xf>
    <xf numFmtId="164" fontId="14" fillId="0" borderId="15" xfId="20" applyNumberFormat="1" applyFont="1" applyBorder="1" applyAlignment="1">
      <alignment horizontal="center" vertical="center" wrapText="1"/>
      <protection/>
    </xf>
    <xf numFmtId="2" fontId="9" fillId="0" borderId="61" xfId="20" applyNumberFormat="1" applyFont="1" applyBorder="1" applyAlignment="1">
      <alignment horizontal="center" vertical="center" wrapText="1"/>
      <protection/>
    </xf>
    <xf numFmtId="2" fontId="14" fillId="0" borderId="12" xfId="20" applyNumberFormat="1" applyFont="1" applyBorder="1" applyAlignment="1">
      <alignment horizontal="center" vertical="center" wrapText="1"/>
      <protection/>
    </xf>
    <xf numFmtId="2" fontId="9" fillId="0" borderId="59" xfId="20" applyNumberFormat="1" applyFont="1" applyBorder="1" applyAlignment="1">
      <alignment horizontal="center" vertical="center" wrapText="1"/>
      <protection/>
    </xf>
    <xf numFmtId="0" fontId="9" fillId="0" borderId="61" xfId="20" applyFont="1" applyBorder="1" applyAlignment="1">
      <alignment horizontal="center" vertical="center" wrapText="1"/>
      <protection/>
    </xf>
    <xf numFmtId="1" fontId="14" fillId="0" borderId="12" xfId="20" applyNumberFormat="1" applyFont="1" applyBorder="1" applyAlignment="1">
      <alignment horizontal="center" vertical="center" wrapText="1"/>
      <protection/>
    </xf>
    <xf numFmtId="0" fontId="9" fillId="0" borderId="5" xfId="20" applyFont="1" applyBorder="1" applyAlignment="1">
      <alignment horizontal="center" vertical="center" wrapText="1"/>
      <protection/>
    </xf>
    <xf numFmtId="0" fontId="1" fillId="0" borderId="17" xfId="20" applyBorder="1" applyAlignment="1">
      <alignment horizontal="center" vertical="center"/>
      <protection/>
    </xf>
    <xf numFmtId="0" fontId="1" fillId="0" borderId="26" xfId="20" applyFont="1" applyBorder="1" applyAlignment="1">
      <alignment horizontal="center" vertical="center"/>
      <protection/>
    </xf>
    <xf numFmtId="1" fontId="1" fillId="0" borderId="24" xfId="20" applyNumberFormat="1" applyBorder="1" applyAlignment="1">
      <alignment horizontal="right" vertical="center"/>
      <protection/>
    </xf>
    <xf numFmtId="0" fontId="1" fillId="0" borderId="18" xfId="20" applyBorder="1" applyAlignment="1">
      <alignment horizontal="right" vertical="center"/>
      <protection/>
    </xf>
    <xf numFmtId="1" fontId="1" fillId="0" borderId="25" xfId="20" applyNumberFormat="1" applyBorder="1" applyAlignment="1">
      <alignment horizontal="right" vertical="center"/>
      <protection/>
    </xf>
    <xf numFmtId="0" fontId="1" fillId="0" borderId="25" xfId="20" applyBorder="1" applyAlignment="1">
      <alignment horizontal="right" vertical="center"/>
      <protection/>
    </xf>
    <xf numFmtId="0" fontId="1" fillId="0" borderId="1" xfId="20" applyBorder="1" applyAlignment="1">
      <alignment horizontal="right" vertical="center"/>
      <protection/>
    </xf>
    <xf numFmtId="164" fontId="1" fillId="0" borderId="24" xfId="20" applyNumberFormat="1" applyBorder="1" applyAlignment="1" applyProtection="1">
      <alignment horizontal="right" vertical="center"/>
      <protection/>
    </xf>
    <xf numFmtId="164" fontId="1" fillId="0" borderId="23" xfId="20" applyNumberFormat="1" applyBorder="1" applyAlignment="1">
      <alignment horizontal="right" vertical="center"/>
      <protection/>
    </xf>
    <xf numFmtId="2" fontId="1" fillId="0" borderId="24" xfId="20" applyNumberFormat="1" applyBorder="1" applyAlignment="1">
      <alignment horizontal="right" vertical="center"/>
      <protection/>
    </xf>
    <xf numFmtId="2" fontId="1" fillId="0" borderId="18" xfId="20" applyNumberFormat="1" applyBorder="1" applyAlignment="1">
      <alignment horizontal="right" vertical="center"/>
      <protection/>
    </xf>
    <xf numFmtId="2" fontId="1" fillId="0" borderId="23" xfId="20" applyNumberFormat="1" applyBorder="1" applyAlignment="1">
      <alignment horizontal="right" vertical="center"/>
      <protection/>
    </xf>
    <xf numFmtId="2" fontId="1" fillId="0" borderId="42" xfId="20" applyNumberFormat="1" applyBorder="1" applyAlignment="1">
      <alignment horizontal="right" vertical="center"/>
      <protection/>
    </xf>
    <xf numFmtId="0" fontId="1" fillId="0" borderId="23" xfId="20" applyBorder="1" applyAlignment="1">
      <alignment horizontal="right" vertical="center"/>
      <protection/>
    </xf>
    <xf numFmtId="0" fontId="1" fillId="0" borderId="17" xfId="20" applyBorder="1" applyAlignment="1">
      <alignment horizontal="right" vertical="center"/>
      <protection/>
    </xf>
    <xf numFmtId="2" fontId="1" fillId="0" borderId="22" xfId="20" applyNumberFormat="1" applyBorder="1" applyAlignment="1">
      <alignment horizontal="right" vertical="center"/>
      <protection/>
    </xf>
    <xf numFmtId="164" fontId="1" fillId="0" borderId="16" xfId="20" applyNumberFormat="1" applyBorder="1" applyAlignment="1">
      <alignment horizontal="right" vertical="center"/>
      <protection/>
    </xf>
    <xf numFmtId="164" fontId="1" fillId="0" borderId="27" xfId="20" applyNumberFormat="1" applyBorder="1" applyAlignment="1">
      <alignment horizontal="right" vertical="center"/>
      <protection/>
    </xf>
    <xf numFmtId="2" fontId="1" fillId="0" borderId="26" xfId="20" applyNumberFormat="1" applyBorder="1" applyAlignment="1">
      <alignment horizontal="right" vertical="center"/>
      <protection/>
    </xf>
    <xf numFmtId="0" fontId="1" fillId="0" borderId="27" xfId="20" applyBorder="1" applyAlignment="1">
      <alignment horizontal="right" vertical="center"/>
      <protection/>
    </xf>
    <xf numFmtId="0" fontId="1" fillId="0" borderId="19" xfId="20" applyBorder="1" applyAlignment="1">
      <alignment horizontal="right" vertical="center"/>
      <protection/>
    </xf>
    <xf numFmtId="0" fontId="1" fillId="0" borderId="26" xfId="20" applyBorder="1" applyAlignment="1">
      <alignment horizontal="right" vertical="center"/>
      <protection/>
    </xf>
    <xf numFmtId="2" fontId="1" fillId="0" borderId="27" xfId="20" applyNumberFormat="1" applyBorder="1" applyAlignment="1">
      <alignment horizontal="right" vertical="center"/>
      <protection/>
    </xf>
    <xf numFmtId="1" fontId="1" fillId="0" borderId="17" xfId="20" applyNumberFormat="1" applyBorder="1" applyAlignment="1" applyProtection="1">
      <alignment horizontal="right" vertical="center"/>
      <protection locked="0"/>
    </xf>
    <xf numFmtId="1" fontId="1" fillId="0" borderId="26" xfId="20" applyNumberFormat="1" applyBorder="1" applyAlignment="1">
      <alignment horizontal="right" vertical="center"/>
      <protection/>
    </xf>
    <xf numFmtId="0" fontId="18" fillId="0" borderId="28" xfId="20" applyFont="1" applyBorder="1" applyAlignment="1">
      <alignment horizontal="center" vertical="center"/>
      <protection/>
    </xf>
    <xf numFmtId="0" fontId="1" fillId="0" borderId="35" xfId="20" applyBorder="1" applyAlignment="1">
      <alignment horizontal="center" vertical="center"/>
      <protection/>
    </xf>
    <xf numFmtId="0" fontId="1" fillId="0" borderId="31" xfId="20" applyFont="1" applyBorder="1" applyAlignment="1">
      <alignment horizontal="center" vertical="center"/>
      <protection/>
    </xf>
    <xf numFmtId="1" fontId="1" fillId="0" borderId="35" xfId="20" applyNumberFormat="1" applyBorder="1" applyAlignment="1">
      <alignment horizontal="right" vertical="center"/>
      <protection/>
    </xf>
    <xf numFmtId="0" fontId="1" fillId="0" borderId="29" xfId="20" applyBorder="1" applyAlignment="1">
      <alignment horizontal="right" vertical="center"/>
      <protection/>
    </xf>
    <xf numFmtId="1" fontId="1" fillId="0" borderId="33" xfId="20" applyNumberFormat="1" applyBorder="1" applyAlignment="1">
      <alignment horizontal="right" vertical="center"/>
      <protection/>
    </xf>
    <xf numFmtId="0" fontId="1" fillId="0" borderId="33" xfId="20" applyBorder="1" applyAlignment="1">
      <alignment horizontal="right" vertical="center"/>
      <protection/>
    </xf>
    <xf numFmtId="0" fontId="1" fillId="0" borderId="32" xfId="20" applyBorder="1" applyAlignment="1">
      <alignment horizontal="right" vertical="center"/>
      <protection/>
    </xf>
    <xf numFmtId="164" fontId="1" fillId="0" borderId="35" xfId="20" applyNumberFormat="1" applyBorder="1" applyAlignment="1" applyProtection="1">
      <alignment horizontal="right" vertical="center"/>
      <protection/>
    </xf>
    <xf numFmtId="164" fontId="1" fillId="0" borderId="31" xfId="20" applyNumberFormat="1" applyBorder="1" applyAlignment="1">
      <alignment horizontal="right" vertical="center"/>
      <protection/>
    </xf>
    <xf numFmtId="2" fontId="1" fillId="0" borderId="35" xfId="20" applyNumberFormat="1" applyBorder="1" applyAlignment="1">
      <alignment horizontal="right" vertical="center"/>
      <protection/>
    </xf>
    <xf numFmtId="2" fontId="1" fillId="0" borderId="29" xfId="20" applyNumberFormat="1" applyBorder="1" applyAlignment="1">
      <alignment horizontal="right" vertical="center"/>
      <protection/>
    </xf>
    <xf numFmtId="2" fontId="1" fillId="0" borderId="31" xfId="20" applyNumberFormat="1" applyBorder="1" applyAlignment="1">
      <alignment horizontal="right" vertical="center"/>
      <protection/>
    </xf>
    <xf numFmtId="2" fontId="1" fillId="0" borderId="34" xfId="20" applyNumberFormat="1" applyBorder="1" applyAlignment="1">
      <alignment horizontal="right" vertical="center"/>
      <protection/>
    </xf>
    <xf numFmtId="0" fontId="1" fillId="0" borderId="31" xfId="20" applyBorder="1" applyAlignment="1">
      <alignment horizontal="right" vertical="center"/>
      <protection/>
    </xf>
    <xf numFmtId="0" fontId="1" fillId="0" borderId="35" xfId="20" applyBorder="1" applyAlignment="1">
      <alignment horizontal="right" vertical="center"/>
      <protection/>
    </xf>
    <xf numFmtId="2" fontId="1" fillId="0" borderId="33" xfId="20" applyNumberFormat="1" applyBorder="1" applyAlignment="1">
      <alignment horizontal="right" vertical="center"/>
      <protection/>
    </xf>
    <xf numFmtId="164" fontId="1" fillId="0" borderId="28" xfId="20" applyNumberFormat="1" applyBorder="1" applyAlignment="1">
      <alignment horizontal="right" vertical="center"/>
      <protection/>
    </xf>
    <xf numFmtId="164" fontId="1" fillId="0" borderId="34" xfId="20" applyNumberFormat="1" applyBorder="1" applyAlignment="1">
      <alignment horizontal="right" vertical="center"/>
      <protection/>
    </xf>
    <xf numFmtId="0" fontId="1" fillId="0" borderId="34" xfId="20" applyBorder="1" applyAlignment="1">
      <alignment horizontal="right" vertical="center"/>
      <protection/>
    </xf>
    <xf numFmtId="1" fontId="1" fillId="0" borderId="62" xfId="20" applyNumberFormat="1" applyBorder="1" applyAlignment="1">
      <alignment horizontal="right" vertical="center"/>
      <protection/>
    </xf>
    <xf numFmtId="1" fontId="1" fillId="0" borderId="31" xfId="20" applyNumberFormat="1" applyBorder="1" applyAlignment="1">
      <alignment horizontal="right" vertical="center"/>
      <protection/>
    </xf>
    <xf numFmtId="1" fontId="1" fillId="0" borderId="6" xfId="20" applyNumberFormat="1" applyBorder="1" applyAlignment="1">
      <alignment horizontal="right" vertical="center"/>
      <protection/>
    </xf>
    <xf numFmtId="1" fontId="1" fillId="0" borderId="63" xfId="20" applyNumberFormat="1" applyBorder="1" applyAlignment="1">
      <alignment horizontal="right" vertical="center"/>
      <protection/>
    </xf>
    <xf numFmtId="0" fontId="18" fillId="0" borderId="28" xfId="21" applyFont="1" applyBorder="1" applyAlignment="1">
      <alignment horizontal="center" vertical="center"/>
      <protection/>
    </xf>
    <xf numFmtId="164" fontId="1" fillId="0" borderId="35" xfId="20" applyNumberFormat="1" applyBorder="1" applyAlignment="1" applyProtection="1">
      <alignment horizontal="right" vertical="center"/>
      <protection locked="0"/>
    </xf>
    <xf numFmtId="2" fontId="1" fillId="0" borderId="33" xfId="20" applyNumberFormat="1" applyFont="1" applyBorder="1" applyAlignment="1">
      <alignment horizontal="right" vertical="center"/>
      <protection/>
    </xf>
    <xf numFmtId="1" fontId="1" fillId="0" borderId="31" xfId="20" applyNumberFormat="1" applyFont="1" applyBorder="1" applyAlignment="1">
      <alignment horizontal="right" vertical="center"/>
      <protection/>
    </xf>
    <xf numFmtId="2" fontId="1" fillId="0" borderId="34" xfId="20" applyNumberFormat="1" applyFont="1" applyBorder="1" applyAlignment="1">
      <alignment horizontal="right" vertical="center"/>
      <protection/>
    </xf>
    <xf numFmtId="2" fontId="1" fillId="0" borderId="31" xfId="20" applyNumberFormat="1" applyFont="1" applyBorder="1" applyAlignment="1">
      <alignment horizontal="right" vertical="center"/>
      <protection/>
    </xf>
    <xf numFmtId="0" fontId="1" fillId="0" borderId="35" xfId="20" applyFont="1" applyBorder="1" applyAlignment="1">
      <alignment horizontal="right" vertical="center"/>
      <protection/>
    </xf>
    <xf numFmtId="164" fontId="1" fillId="0" borderId="28" xfId="20" applyNumberFormat="1" applyFont="1" applyBorder="1" applyAlignment="1">
      <alignment horizontal="right" vertical="center"/>
      <protection/>
    </xf>
    <xf numFmtId="164" fontId="1" fillId="0" borderId="14" xfId="20" applyNumberFormat="1" applyFont="1" applyBorder="1" applyAlignment="1">
      <alignment horizontal="right" vertical="center"/>
      <protection/>
    </xf>
    <xf numFmtId="2" fontId="1" fillId="0" borderId="15" xfId="20" applyNumberFormat="1" applyFont="1" applyBorder="1" applyAlignment="1">
      <alignment horizontal="right" vertical="center"/>
      <protection/>
    </xf>
    <xf numFmtId="0" fontId="1" fillId="0" borderId="14" xfId="20" applyFont="1" applyBorder="1" applyAlignment="1">
      <alignment horizontal="right" vertical="center"/>
      <protection/>
    </xf>
    <xf numFmtId="0" fontId="1" fillId="0" borderId="7" xfId="20" applyFont="1" applyBorder="1" applyAlignment="1">
      <alignment horizontal="right" vertical="center"/>
      <protection/>
    </xf>
    <xf numFmtId="0" fontId="1" fillId="0" borderId="15" xfId="20" applyFont="1" applyBorder="1" applyAlignment="1">
      <alignment horizontal="right" vertical="center"/>
      <protection/>
    </xf>
    <xf numFmtId="0" fontId="1" fillId="0" borderId="59" xfId="20" applyBorder="1" applyAlignment="1">
      <alignment horizontal="center" vertical="center"/>
      <protection/>
    </xf>
    <xf numFmtId="0" fontId="1" fillId="0" borderId="12" xfId="20" applyFont="1" applyBorder="1" applyAlignment="1">
      <alignment horizontal="center" vertical="center"/>
      <protection/>
    </xf>
    <xf numFmtId="1" fontId="1" fillId="0" borderId="34" xfId="20" applyNumberFormat="1" applyBorder="1" applyAlignment="1">
      <alignment horizontal="right" vertical="center"/>
      <protection/>
    </xf>
    <xf numFmtId="1" fontId="1" fillId="0" borderId="7" xfId="20" applyNumberFormat="1" applyBorder="1" applyAlignment="1">
      <alignment horizontal="right" vertical="center"/>
      <protection/>
    </xf>
    <xf numFmtId="0" fontId="1" fillId="0" borderId="53" xfId="20" applyBorder="1" applyAlignment="1">
      <alignment horizontal="right" vertical="center"/>
      <protection/>
    </xf>
    <xf numFmtId="164" fontId="1" fillId="0" borderId="6" xfId="20" applyNumberFormat="1" applyBorder="1" applyAlignment="1">
      <alignment horizontal="right" vertical="center"/>
      <protection/>
    </xf>
    <xf numFmtId="164" fontId="20" fillId="0" borderId="15" xfId="20" applyNumberFormat="1" applyFont="1" applyBorder="1" applyAlignment="1">
      <alignment horizontal="right" vertical="center"/>
      <protection/>
    </xf>
    <xf numFmtId="2" fontId="1" fillId="0" borderId="59" xfId="20" applyNumberFormat="1" applyBorder="1" applyAlignment="1">
      <alignment horizontal="right" vertical="center"/>
      <protection/>
    </xf>
    <xf numFmtId="2" fontId="1" fillId="0" borderId="13" xfId="20" applyNumberFormat="1" applyBorder="1" applyAlignment="1">
      <alignment horizontal="right" vertical="center"/>
      <protection/>
    </xf>
    <xf numFmtId="2" fontId="1" fillId="0" borderId="12" xfId="20" applyNumberFormat="1" applyBorder="1" applyAlignment="1">
      <alignment horizontal="right" vertical="center"/>
      <protection/>
    </xf>
    <xf numFmtId="2" fontId="1" fillId="0" borderId="64" xfId="20" applyNumberFormat="1" applyFont="1" applyBorder="1" applyAlignment="1">
      <alignment horizontal="right" vertical="center"/>
      <protection/>
    </xf>
    <xf numFmtId="2" fontId="1" fillId="0" borderId="12" xfId="20" applyNumberFormat="1" applyFont="1" applyBorder="1" applyAlignment="1">
      <alignment horizontal="right" vertical="center"/>
      <protection/>
    </xf>
    <xf numFmtId="1" fontId="1" fillId="0" borderId="59" xfId="20" applyNumberFormat="1" applyBorder="1" applyAlignment="1">
      <alignment horizontal="right" vertical="center"/>
      <protection/>
    </xf>
    <xf numFmtId="0" fontId="1" fillId="0" borderId="13" xfId="20" applyBorder="1" applyAlignment="1">
      <alignment horizontal="right" vertical="center"/>
      <protection/>
    </xf>
    <xf numFmtId="0" fontId="1" fillId="0" borderId="12" xfId="20" applyBorder="1" applyAlignment="1">
      <alignment horizontal="right" vertical="center"/>
      <protection/>
    </xf>
    <xf numFmtId="0" fontId="1" fillId="0" borderId="59" xfId="20" applyFont="1" applyBorder="1" applyAlignment="1">
      <alignment horizontal="right" vertical="center"/>
      <protection/>
    </xf>
    <xf numFmtId="2" fontId="1" fillId="0" borderId="60" xfId="20" applyNumberFormat="1" applyFont="1" applyBorder="1" applyAlignment="1">
      <alignment horizontal="right" vertical="center"/>
      <protection/>
    </xf>
    <xf numFmtId="164" fontId="1" fillId="0" borderId="9" xfId="20" applyNumberFormat="1" applyFont="1" applyBorder="1" applyAlignment="1">
      <alignment horizontal="right" vertical="center"/>
      <protection/>
    </xf>
    <xf numFmtId="164" fontId="1" fillId="0" borderId="64" xfId="20" applyNumberFormat="1" applyFont="1" applyBorder="1" applyAlignment="1">
      <alignment horizontal="right" vertical="center"/>
      <protection/>
    </xf>
    <xf numFmtId="0" fontId="1" fillId="0" borderId="64" xfId="20" applyFont="1" applyBorder="1" applyAlignment="1">
      <alignment horizontal="right" vertical="center"/>
      <protection/>
    </xf>
    <xf numFmtId="0" fontId="1" fillId="0" borderId="13" xfId="20" applyFont="1" applyBorder="1" applyAlignment="1">
      <alignment horizontal="right" vertical="center"/>
      <protection/>
    </xf>
    <xf numFmtId="0" fontId="1" fillId="0" borderId="12" xfId="20" applyFont="1" applyBorder="1" applyAlignment="1">
      <alignment horizontal="right" vertical="center"/>
      <protection/>
    </xf>
    <xf numFmtId="1" fontId="1" fillId="0" borderId="12" xfId="20" applyNumberFormat="1" applyFont="1" applyBorder="1" applyAlignment="1">
      <alignment horizontal="right" vertical="center"/>
      <protection/>
    </xf>
    <xf numFmtId="0" fontId="18" fillId="0" borderId="9" xfId="21" applyFont="1" applyBorder="1" applyAlignment="1">
      <alignment horizontal="center" vertical="center"/>
      <protection/>
    </xf>
    <xf numFmtId="0" fontId="1" fillId="0" borderId="57" xfId="20" applyBorder="1" applyAlignment="1">
      <alignment horizontal="center" vertical="center"/>
      <protection/>
    </xf>
    <xf numFmtId="0" fontId="9" fillId="0" borderId="46" xfId="20" applyFont="1" applyBorder="1" applyAlignment="1">
      <alignment horizontal="left" vertical="center" wrapText="1"/>
      <protection/>
    </xf>
    <xf numFmtId="0" fontId="9" fillId="0" borderId="52" xfId="20" applyFont="1" applyBorder="1" applyAlignment="1">
      <alignment horizontal="left" vertical="center" wrapText="1"/>
      <protection/>
    </xf>
    <xf numFmtId="1" fontId="9" fillId="0" borderId="44" xfId="20" applyNumberFormat="1" applyFont="1" applyBorder="1" applyAlignment="1">
      <alignment horizontal="right" vertical="center" wrapText="1"/>
      <protection/>
    </xf>
    <xf numFmtId="0" fontId="9" fillId="0" borderId="47" xfId="20" applyFont="1" applyBorder="1" applyAlignment="1">
      <alignment horizontal="right" vertical="center" wrapText="1"/>
      <protection/>
    </xf>
    <xf numFmtId="0" fontId="9" fillId="0" borderId="48" xfId="20" applyFont="1" applyBorder="1" applyAlignment="1">
      <alignment horizontal="right" vertical="center" wrapText="1"/>
      <protection/>
    </xf>
    <xf numFmtId="0" fontId="9" fillId="0" borderId="43" xfId="20" applyFont="1" applyBorder="1" applyAlignment="1">
      <alignment horizontal="right" vertical="center" wrapText="1"/>
      <protection/>
    </xf>
    <xf numFmtId="164" fontId="9" fillId="0" borderId="44" xfId="20" applyNumberFormat="1" applyFont="1" applyBorder="1" applyAlignment="1">
      <alignment horizontal="right" vertical="center" wrapText="1"/>
      <protection/>
    </xf>
    <xf numFmtId="164" fontId="9" fillId="0" borderId="48" xfId="20" applyNumberFormat="1" applyFont="1" applyBorder="1" applyAlignment="1">
      <alignment horizontal="right" vertical="center" wrapText="1"/>
      <protection/>
    </xf>
    <xf numFmtId="2" fontId="21" fillId="0" borderId="44" xfId="20" applyNumberFormat="1" applyFont="1" applyBorder="1" applyAlignment="1">
      <alignment horizontal="right" vertical="center"/>
      <protection/>
    </xf>
    <xf numFmtId="2" fontId="21" fillId="0" borderId="41" xfId="20" applyNumberFormat="1" applyFont="1" applyBorder="1" applyAlignment="1">
      <alignment horizontal="right" vertical="center"/>
      <protection/>
    </xf>
    <xf numFmtId="2" fontId="21" fillId="0" borderId="52" xfId="20" applyNumberFormat="1" applyFont="1" applyBorder="1" applyAlignment="1">
      <alignment horizontal="right" vertical="center"/>
      <protection/>
    </xf>
    <xf numFmtId="2" fontId="21" fillId="0" borderId="48" xfId="20" applyNumberFormat="1" applyFont="1" applyBorder="1" applyAlignment="1">
      <alignment horizontal="right" vertical="center"/>
      <protection/>
    </xf>
    <xf numFmtId="1" fontId="21" fillId="0" borderId="46" xfId="20" applyNumberFormat="1" applyFont="1" applyBorder="1" applyAlignment="1">
      <alignment horizontal="right" vertical="center"/>
      <protection/>
    </xf>
    <xf numFmtId="1" fontId="21" fillId="0" borderId="41" xfId="20" applyNumberFormat="1" applyFont="1" applyBorder="1" applyAlignment="1">
      <alignment horizontal="right" vertical="center"/>
      <protection/>
    </xf>
    <xf numFmtId="1" fontId="21" fillId="0" borderId="52" xfId="20" applyNumberFormat="1" applyFont="1" applyBorder="1" applyAlignment="1">
      <alignment horizontal="right" vertical="center"/>
      <protection/>
    </xf>
    <xf numFmtId="164" fontId="21" fillId="0" borderId="44" xfId="20" applyNumberFormat="1" applyFont="1" applyBorder="1" applyAlignment="1">
      <alignment horizontal="right" vertical="center"/>
      <protection/>
    </xf>
    <xf numFmtId="164" fontId="21" fillId="0" borderId="43" xfId="20" applyNumberFormat="1" applyFont="1" applyBorder="1" applyAlignment="1">
      <alignment horizontal="right" vertical="center"/>
      <protection/>
    </xf>
    <xf numFmtId="0" fontId="1" fillId="0" borderId="44" xfId="20" applyBorder="1" applyAlignment="1">
      <alignment horizontal="right" vertical="center"/>
      <protection/>
    </xf>
    <xf numFmtId="0" fontId="1" fillId="0" borderId="47" xfId="20" applyBorder="1" applyAlignment="1">
      <alignment horizontal="right" vertical="center"/>
      <protection/>
    </xf>
    <xf numFmtId="0" fontId="1" fillId="0" borderId="41" xfId="20" applyBorder="1" applyAlignment="1">
      <alignment horizontal="right" vertical="center"/>
      <protection/>
    </xf>
    <xf numFmtId="0" fontId="1" fillId="0" borderId="48" xfId="20" applyBorder="1" applyAlignment="1">
      <alignment horizontal="right" vertical="center"/>
      <protection/>
    </xf>
    <xf numFmtId="2" fontId="21" fillId="0" borderId="46" xfId="20" applyNumberFormat="1" applyFont="1" applyBorder="1" applyAlignment="1">
      <alignment horizontal="right" vertical="center"/>
      <protection/>
    </xf>
    <xf numFmtId="2" fontId="21" fillId="0" borderId="48" xfId="20" applyNumberFormat="1" applyFont="1" applyBorder="1" applyAlignment="1">
      <alignment horizontal="right" vertical="center" wrapText="1"/>
      <protection/>
    </xf>
    <xf numFmtId="1" fontId="21" fillId="0" borderId="49" xfId="20" applyNumberFormat="1" applyFont="1" applyBorder="1" applyAlignment="1">
      <alignment horizontal="right" vertical="center"/>
      <protection/>
    </xf>
    <xf numFmtId="1" fontId="21" fillId="0" borderId="48" xfId="20" applyNumberFormat="1" applyFont="1" applyBorder="1" applyAlignment="1">
      <alignment horizontal="right" vertical="center"/>
      <protection/>
    </xf>
    <xf numFmtId="0" fontId="22" fillId="0" borderId="43" xfId="20" applyFont="1" applyBorder="1" applyAlignment="1">
      <alignment horizontal="center" vertical="center"/>
      <protection/>
    </xf>
    <xf numFmtId="0" fontId="22" fillId="0" borderId="46" xfId="20" applyFont="1" applyBorder="1" applyAlignment="1">
      <alignment horizontal="center" vertical="center"/>
      <protection/>
    </xf>
    <xf numFmtId="0" fontId="22" fillId="0" borderId="48" xfId="20" applyFont="1" applyBorder="1" applyAlignment="1">
      <alignment horizontal="center" vertical="center"/>
      <protection/>
    </xf>
    <xf numFmtId="0" fontId="21" fillId="0" borderId="46" xfId="20" applyFont="1" applyBorder="1" applyAlignment="1">
      <alignment horizontal="left" vertical="center"/>
      <protection/>
    </xf>
    <xf numFmtId="0" fontId="21" fillId="0" borderId="52" xfId="20" applyFont="1" applyBorder="1" applyAlignment="1">
      <alignment horizontal="left" vertical="center"/>
      <protection/>
    </xf>
    <xf numFmtId="1" fontId="21" fillId="0" borderId="44" xfId="20" applyNumberFormat="1" applyFont="1" applyBorder="1" applyAlignment="1">
      <alignment horizontal="right" vertical="center"/>
      <protection/>
    </xf>
    <xf numFmtId="1" fontId="21" fillId="0" borderId="47" xfId="20" applyNumberFormat="1" applyFont="1" applyBorder="1" applyAlignment="1">
      <alignment horizontal="right" vertical="center"/>
      <protection/>
    </xf>
    <xf numFmtId="1" fontId="21" fillId="0" borderId="43" xfId="20" applyNumberFormat="1" applyFont="1" applyBorder="1" applyAlignment="1">
      <alignment horizontal="right" vertical="center"/>
      <protection/>
    </xf>
    <xf numFmtId="164" fontId="21" fillId="0" borderId="48" xfId="20" applyNumberFormat="1" applyFont="1" applyBorder="1" applyAlignment="1">
      <alignment horizontal="right" vertical="center"/>
      <protection/>
    </xf>
    <xf numFmtId="2" fontId="21" fillId="0" borderId="43" xfId="20" applyNumberFormat="1" applyFont="1" applyBorder="1" applyAlignment="1">
      <alignment horizontal="right" vertical="center"/>
      <protection/>
    </xf>
    <xf numFmtId="164" fontId="23" fillId="0" borderId="44" xfId="20" applyNumberFormat="1" applyFont="1" applyBorder="1" applyAlignment="1">
      <alignment horizontal="right"/>
      <protection/>
    </xf>
    <xf numFmtId="2" fontId="23" fillId="0" borderId="47" xfId="20" applyNumberFormat="1" applyFont="1" applyBorder="1" applyAlignment="1">
      <alignment horizontal="right" vertical="center"/>
      <protection/>
    </xf>
    <xf numFmtId="1" fontId="23" fillId="0" borderId="44" xfId="20" applyNumberFormat="1" applyFont="1" applyBorder="1" applyAlignment="1">
      <alignment horizontal="right" vertical="center"/>
      <protection/>
    </xf>
    <xf numFmtId="1" fontId="23" fillId="0" borderId="41" xfId="20" applyNumberFormat="1" applyFont="1" applyBorder="1" applyAlignment="1">
      <alignment horizontal="right" vertical="center"/>
      <protection/>
    </xf>
    <xf numFmtId="1" fontId="23" fillId="0" borderId="48" xfId="20" applyNumberFormat="1" applyFont="1" applyBorder="1" applyAlignment="1">
      <alignment horizontal="right" vertical="center"/>
      <protection/>
    </xf>
    <xf numFmtId="0" fontId="9" fillId="0" borderId="43" xfId="20" applyFont="1" applyBorder="1" applyAlignment="1">
      <alignment horizontal="center" vertical="center"/>
      <protection/>
    </xf>
    <xf numFmtId="0" fontId="9" fillId="0" borderId="46" xfId="20" applyFont="1" applyBorder="1" applyAlignment="1">
      <alignment horizontal="center" vertical="center"/>
      <protection/>
    </xf>
    <xf numFmtId="0" fontId="9" fillId="0" borderId="48" xfId="20" applyFont="1" applyBorder="1" applyAlignment="1">
      <alignment horizontal="center" vertical="center"/>
      <protection/>
    </xf>
    <xf numFmtId="0" fontId="14" fillId="0" borderId="46" xfId="22" applyFont="1" applyBorder="1" applyAlignment="1">
      <alignment horizontal="left" vertical="center"/>
      <protection/>
    </xf>
    <xf numFmtId="0" fontId="14" fillId="0" borderId="52" xfId="22" applyFont="1" applyBorder="1" applyAlignment="1">
      <alignment horizontal="left" vertical="center"/>
      <protection/>
    </xf>
    <xf numFmtId="1" fontId="1" fillId="0" borderId="0" xfId="20" applyNumberFormat="1" applyBorder="1" applyAlignment="1">
      <alignment horizontal="center" vertical="center"/>
      <protection/>
    </xf>
    <xf numFmtId="0" fontId="1" fillId="0" borderId="0" xfId="20" applyBorder="1" applyAlignment="1">
      <alignment horizontal="center" vertical="center"/>
      <protection/>
    </xf>
    <xf numFmtId="164" fontId="1" fillId="0" borderId="0" xfId="20" applyNumberFormat="1" applyBorder="1" applyAlignment="1">
      <alignment horizontal="center" vertical="center"/>
      <protection/>
    </xf>
    <xf numFmtId="164" fontId="9" fillId="0" borderId="21" xfId="22" applyNumberFormat="1" applyFont="1" applyBorder="1" applyAlignment="1">
      <alignment horizontal="right" vertical="center" wrapText="1"/>
      <protection/>
    </xf>
    <xf numFmtId="2" fontId="9" fillId="0" borderId="42" xfId="22" applyNumberFormat="1" applyFont="1" applyBorder="1" applyAlignment="1">
      <alignment horizontal="right" vertical="center"/>
      <protection/>
    </xf>
    <xf numFmtId="2" fontId="9" fillId="0" borderId="18" xfId="22" applyNumberFormat="1" applyFont="1" applyBorder="1" applyAlignment="1">
      <alignment horizontal="right" vertical="center"/>
      <protection/>
    </xf>
    <xf numFmtId="2" fontId="9" fillId="0" borderId="43" xfId="22" applyNumberFormat="1" applyFont="1" applyBorder="1" applyAlignment="1">
      <alignment horizontal="right" vertical="center"/>
      <protection/>
    </xf>
    <xf numFmtId="2" fontId="1" fillId="0" borderId="0" xfId="20" applyNumberFormat="1" applyBorder="1" applyAlignment="1">
      <alignment horizontal="center" vertical="center"/>
      <protection/>
    </xf>
    <xf numFmtId="1" fontId="9" fillId="0" borderId="44" xfId="20" applyNumberFormat="1" applyFont="1" applyBorder="1" applyAlignment="1">
      <alignment horizontal="right" vertical="center"/>
      <protection/>
    </xf>
    <xf numFmtId="1" fontId="9" fillId="0" borderId="25" xfId="20" applyNumberFormat="1" applyFont="1" applyBorder="1" applyAlignment="1">
      <alignment horizontal="right" vertical="center"/>
      <protection/>
    </xf>
    <xf numFmtId="1" fontId="9" fillId="0" borderId="43" xfId="20" applyNumberFormat="1" applyFont="1" applyBorder="1" applyAlignment="1">
      <alignment horizontal="right" vertical="center"/>
      <protection/>
    </xf>
    <xf numFmtId="0" fontId="1" fillId="0" borderId="0" xfId="20" applyAlignment="1">
      <alignment horizontal="center" vertical="center"/>
      <protection/>
    </xf>
    <xf numFmtId="0" fontId="14" fillId="0" borderId="0" xfId="20" applyFont="1" applyBorder="1" applyAlignment="1">
      <alignment horizontal="center" vertical="center"/>
      <protection/>
    </xf>
    <xf numFmtId="0" fontId="24" fillId="0" borderId="46" xfId="22" applyFont="1" applyBorder="1" applyAlignment="1">
      <alignment horizontal="left" vertical="center"/>
      <protection/>
    </xf>
    <xf numFmtId="0" fontId="24" fillId="0" borderId="52" xfId="22" applyFont="1" applyBorder="1" applyAlignment="1">
      <alignment horizontal="left" vertical="center"/>
      <protection/>
    </xf>
    <xf numFmtId="164" fontId="25" fillId="0" borderId="43" xfId="22" applyNumberFormat="1" applyFont="1" applyBorder="1" applyAlignment="1">
      <alignment horizontal="right" vertical="center"/>
      <protection/>
    </xf>
    <xf numFmtId="2" fontId="26" fillId="0" borderId="44" xfId="22" applyNumberFormat="1" applyFont="1" applyBorder="1" applyAlignment="1">
      <alignment horizontal="right" vertical="center"/>
      <protection/>
    </xf>
    <xf numFmtId="2" fontId="26" fillId="0" borderId="48" xfId="22" applyNumberFormat="1" applyFont="1" applyBorder="1" applyAlignment="1">
      <alignment horizontal="right" vertical="center"/>
      <protection/>
    </xf>
    <xf numFmtId="2" fontId="25" fillId="0" borderId="43" xfId="22" applyNumberFormat="1" applyFont="1" applyBorder="1" applyAlignment="1">
      <alignment horizontal="right" vertical="center"/>
      <protection/>
    </xf>
    <xf numFmtId="1" fontId="25" fillId="0" borderId="44" xfId="20" applyNumberFormat="1" applyFont="1" applyBorder="1" applyAlignment="1">
      <alignment horizontal="right" vertical="center"/>
      <protection/>
    </xf>
    <xf numFmtId="1" fontId="25" fillId="0" borderId="48" xfId="20" applyNumberFormat="1" applyFont="1" applyBorder="1" applyAlignment="1">
      <alignment horizontal="right" vertical="center"/>
      <protection/>
    </xf>
    <xf numFmtId="1" fontId="25" fillId="0" borderId="43" xfId="20" applyNumberFormat="1" applyFont="1" applyBorder="1" applyAlignment="1">
      <alignment horizontal="right" vertical="center"/>
      <protection/>
    </xf>
    <xf numFmtId="0" fontId="27" fillId="0" borderId="0" xfId="20" applyFont="1" applyBorder="1" applyAlignment="1">
      <alignment horizontal="center" vertical="center"/>
      <protection/>
    </xf>
    <xf numFmtId="0" fontId="1" fillId="0" borderId="0" xfId="20" applyAlignment="1">
      <alignment horizontal="right" vertical="center"/>
      <protection/>
    </xf>
    <xf numFmtId="1" fontId="9" fillId="0" borderId="5" xfId="20" applyNumberFormat="1" applyFont="1" applyBorder="1" applyAlignment="1">
      <alignment horizontal="right" vertical="center"/>
      <protection/>
    </xf>
    <xf numFmtId="2" fontId="1" fillId="0" borderId="0" xfId="20" applyNumberFormat="1" applyAlignment="1">
      <alignment horizontal="center" vertical="center"/>
      <protection/>
    </xf>
    <xf numFmtId="2" fontId="1" fillId="0" borderId="0" xfId="20" applyNumberFormat="1" applyBorder="1" applyAlignment="1">
      <alignment horizontal="right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3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anvier%20201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&#233;vrier%202013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ars%202013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vril%202013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Mai%202013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Juin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2013.1"/>
      <sheetName val="01.2013.2"/>
      <sheetName val="01.2013.3"/>
      <sheetName val="01.2013.4"/>
      <sheetName val="01.2013.5"/>
      <sheetName val="01.2013.1 Rap."/>
      <sheetName val="01.2013.2 Rap."/>
      <sheetName val="01.2013.3 Rap."/>
      <sheetName val="01.2013.4 Rap."/>
      <sheetName val="01.2013.5 Rap."/>
      <sheetName val="Récap. "/>
      <sheetName val="Rapport "/>
      <sheetName val="Site 01.20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4">
          <cell r="F34">
            <v>0</v>
          </cell>
          <cell r="L34">
            <v>491080</v>
          </cell>
          <cell r="M34">
            <v>843</v>
          </cell>
          <cell r="O34">
            <v>16333</v>
          </cell>
        </row>
        <row r="36">
          <cell r="I36">
            <v>2651.2580000000007</v>
          </cell>
        </row>
        <row r="37">
          <cell r="I37">
            <v>85.52445161290325</v>
          </cell>
        </row>
      </sheetData>
      <sheetData sheetId="6">
        <row r="35">
          <cell r="C35">
            <v>1483.4230999999997</v>
          </cell>
          <cell r="D35">
            <v>1013.36485</v>
          </cell>
          <cell r="G35">
            <v>274.53835000000004</v>
          </cell>
        </row>
        <row r="36">
          <cell r="C36">
            <v>47.85235806451612</v>
          </cell>
          <cell r="D36">
            <v>32.689188709677424</v>
          </cell>
          <cell r="G36">
            <v>8.856075806451614</v>
          </cell>
        </row>
        <row r="37">
          <cell r="C37">
            <v>21751.07184750733</v>
          </cell>
        </row>
      </sheetData>
      <sheetData sheetId="7">
        <row r="35">
          <cell r="C35">
            <v>111983.893</v>
          </cell>
          <cell r="D35">
            <v>71189.67100000002</v>
          </cell>
          <cell r="G35">
            <v>10869.618999999997</v>
          </cell>
        </row>
        <row r="36">
          <cell r="C36">
            <v>3612.38364516129</v>
          </cell>
          <cell r="D36">
            <v>2296.4410000000007</v>
          </cell>
          <cell r="G36">
            <v>350.63287096774184</v>
          </cell>
        </row>
        <row r="37">
          <cell r="C37">
            <v>27787.566501240697</v>
          </cell>
        </row>
      </sheetData>
      <sheetData sheetId="8" refreshError="1"/>
      <sheetData sheetId="9" refreshError="1"/>
      <sheetData sheetId="10">
        <row r="5">
          <cell r="F5">
            <v>491923</v>
          </cell>
          <cell r="G5">
            <v>0</v>
          </cell>
          <cell r="H5">
            <v>2651.2580000000007</v>
          </cell>
          <cell r="L5">
            <v>111983.893</v>
          </cell>
          <cell r="N5">
            <v>10869.618999999997</v>
          </cell>
          <cell r="V5">
            <v>1483.4230999999997</v>
          </cell>
          <cell r="X5">
            <v>274.53835000000004</v>
          </cell>
        </row>
      </sheetData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.2013.1"/>
      <sheetName val="02.2013.2"/>
      <sheetName val="02.2013.3"/>
      <sheetName val="02.2013.4"/>
      <sheetName val="02.2013.5"/>
      <sheetName val="02.2013.1 Rap."/>
      <sheetName val="02.2013.2 Rap."/>
      <sheetName val="02.2013.3 Rap."/>
      <sheetName val="02.2013.4 Rap."/>
      <sheetName val="02.2013.5 Rap."/>
      <sheetName val="Récap. "/>
      <sheetName val="Rapport "/>
      <sheetName val="Site 02.2013 "/>
    </sheetNames>
    <sheetDataSet>
      <sheetData sheetId="0"/>
      <sheetData sheetId="1"/>
      <sheetData sheetId="2"/>
      <sheetData sheetId="3"/>
      <sheetData sheetId="4"/>
      <sheetData sheetId="5">
        <row r="34">
          <cell r="F34">
            <v>30870</v>
          </cell>
          <cell r="L34">
            <v>482316</v>
          </cell>
          <cell r="M34">
            <v>20735</v>
          </cell>
          <cell r="O34">
            <v>41869</v>
          </cell>
        </row>
        <row r="36">
          <cell r="I36">
            <v>3233.1440000000002</v>
          </cell>
        </row>
        <row r="37">
          <cell r="I37">
            <v>115.46942857142858</v>
          </cell>
        </row>
      </sheetData>
      <sheetData sheetId="6">
        <row r="35">
          <cell r="C35">
            <v>1259.6818699999997</v>
          </cell>
          <cell r="D35">
            <v>891.81505</v>
          </cell>
          <cell r="G35">
            <v>226.11034000000004</v>
          </cell>
        </row>
        <row r="36">
          <cell r="C36">
            <v>44.9886382142857</v>
          </cell>
          <cell r="D36">
            <v>31.8505375</v>
          </cell>
          <cell r="G36">
            <v>8.075369285714286</v>
          </cell>
        </row>
        <row r="37">
          <cell r="C37">
            <v>20449.381006493502</v>
          </cell>
        </row>
      </sheetData>
      <sheetData sheetId="7">
        <row r="35">
          <cell r="C35">
            <v>100909.856</v>
          </cell>
          <cell r="D35">
            <v>68225.29599999999</v>
          </cell>
          <cell r="G35">
            <v>10971.991000000004</v>
          </cell>
        </row>
        <row r="36">
          <cell r="C36">
            <v>3603.9234285714288</v>
          </cell>
          <cell r="D36">
            <v>2436.6177142857136</v>
          </cell>
          <cell r="G36">
            <v>391.85682142857155</v>
          </cell>
        </row>
        <row r="37">
          <cell r="C37">
            <v>27722.487912087905</v>
          </cell>
        </row>
      </sheetData>
      <sheetData sheetId="8"/>
      <sheetData sheetId="9"/>
      <sheetData sheetId="10">
        <row r="6">
          <cell r="F6">
            <v>503051</v>
          </cell>
          <cell r="G6">
            <v>30870</v>
          </cell>
          <cell r="H6">
            <v>3233.1440000000002</v>
          </cell>
          <cell r="L6">
            <v>100909.856</v>
          </cell>
          <cell r="N6">
            <v>10971.991000000004</v>
          </cell>
          <cell r="V6">
            <v>1259.6818699999997</v>
          </cell>
          <cell r="X6">
            <v>226.11034000000004</v>
          </cell>
        </row>
      </sheetData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3.2013.1"/>
      <sheetName val="03.2013.2"/>
      <sheetName val="03.2013.3"/>
      <sheetName val="03.2013.4"/>
      <sheetName val="03.2013.5"/>
      <sheetName val="03.2013.1 Rap."/>
      <sheetName val="03.2013.2 Rap."/>
      <sheetName val="03.2013.3 Rap."/>
      <sheetName val="03.2013.4 Rap."/>
      <sheetName val="03.2013.5 Rap."/>
      <sheetName val="Récap. "/>
      <sheetName val="Rapport "/>
      <sheetName val="Site "/>
    </sheetNames>
    <sheetDataSet>
      <sheetData sheetId="0"/>
      <sheetData sheetId="1"/>
      <sheetData sheetId="2"/>
      <sheetData sheetId="3"/>
      <sheetData sheetId="4"/>
      <sheetData sheetId="5">
        <row r="3">
          <cell r="C3">
            <v>10083</v>
          </cell>
        </row>
        <row r="34">
          <cell r="F34">
            <v>0</v>
          </cell>
          <cell r="L34">
            <v>406180</v>
          </cell>
          <cell r="M34">
            <v>1896</v>
          </cell>
          <cell r="O34">
            <v>22365</v>
          </cell>
        </row>
        <row r="36">
          <cell r="I36">
            <v>3100.316</v>
          </cell>
        </row>
        <row r="37">
          <cell r="I37">
            <v>100.0101935483871</v>
          </cell>
        </row>
      </sheetData>
      <sheetData sheetId="6">
        <row r="3">
          <cell r="C3">
            <v>4.8</v>
          </cell>
        </row>
        <row r="35">
          <cell r="C35">
            <v>1708.7284300000001</v>
          </cell>
          <cell r="D35">
            <v>944.1610199999999</v>
          </cell>
          <cell r="G35">
            <v>240.78772999999998</v>
          </cell>
        </row>
        <row r="36">
          <cell r="C36">
            <v>55.12027193548388</v>
          </cell>
          <cell r="D36">
            <v>30.45680709677419</v>
          </cell>
          <cell r="G36">
            <v>7.767346129032258</v>
          </cell>
        </row>
        <row r="37">
          <cell r="C37">
            <v>25054.66906158358</v>
          </cell>
        </row>
      </sheetData>
      <sheetData sheetId="7">
        <row r="3">
          <cell r="C3">
            <v>350</v>
          </cell>
        </row>
        <row r="35">
          <cell r="C35">
            <v>129509.38800000004</v>
          </cell>
          <cell r="D35">
            <v>73003.87000000004</v>
          </cell>
          <cell r="G35">
            <v>11034.845</v>
          </cell>
        </row>
        <row r="36">
          <cell r="C36">
            <v>4177.7221935483885</v>
          </cell>
          <cell r="D36">
            <v>2354.963548387098</v>
          </cell>
          <cell r="G36">
            <v>355.96274193548385</v>
          </cell>
        </row>
        <row r="37">
          <cell r="C37">
            <v>32136.32456575682</v>
          </cell>
        </row>
      </sheetData>
      <sheetData sheetId="8"/>
      <sheetData sheetId="9"/>
      <sheetData sheetId="10">
        <row r="7">
          <cell r="F7">
            <v>408076</v>
          </cell>
          <cell r="G7">
            <v>0</v>
          </cell>
          <cell r="H7">
            <v>3100.316</v>
          </cell>
          <cell r="L7">
            <v>129509.38800000004</v>
          </cell>
          <cell r="N7">
            <v>11034.845</v>
          </cell>
          <cell r="V7">
            <v>1708.7284300000001</v>
          </cell>
          <cell r="X7">
            <v>240.78772999999998</v>
          </cell>
        </row>
      </sheetData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.2013.1"/>
      <sheetName val="4.2013.2"/>
      <sheetName val="4.2013.3"/>
      <sheetName val="4.2013.4"/>
      <sheetName val="4.2013.5"/>
      <sheetName val="4.2013.1 Rap."/>
      <sheetName val="4.2013.2 Rap."/>
      <sheetName val="4.2013.3 Rap."/>
      <sheetName val="4.2013.4 Rap."/>
      <sheetName val="42.2013.5 Rap."/>
      <sheetName val="Récap. "/>
      <sheetName val="Rapport "/>
      <sheetName val="Site "/>
    </sheetNames>
    <sheetDataSet>
      <sheetData sheetId="0"/>
      <sheetData sheetId="1"/>
      <sheetData sheetId="2"/>
      <sheetData sheetId="3"/>
      <sheetData sheetId="4"/>
      <sheetData sheetId="5">
        <row r="3">
          <cell r="C3">
            <v>13515</v>
          </cell>
        </row>
        <row r="34">
          <cell r="F34">
            <v>24900</v>
          </cell>
          <cell r="L34">
            <v>468333</v>
          </cell>
          <cell r="M34">
            <v>8257</v>
          </cell>
          <cell r="O34">
            <v>105801</v>
          </cell>
        </row>
        <row r="36">
          <cell r="I36">
            <v>4352.0855</v>
          </cell>
        </row>
        <row r="37">
          <cell r="I37">
            <v>145.06951666666666</v>
          </cell>
        </row>
      </sheetData>
      <sheetData sheetId="6">
        <row r="3">
          <cell r="C3">
            <v>4.01</v>
          </cell>
        </row>
        <row r="35">
          <cell r="C35">
            <v>1615.90405</v>
          </cell>
          <cell r="D35">
            <v>821.78843</v>
          </cell>
          <cell r="G35">
            <v>171.04807</v>
          </cell>
        </row>
        <row r="36">
          <cell r="C36">
            <v>53.86346833333334</v>
          </cell>
          <cell r="D36">
            <v>27.392947666666664</v>
          </cell>
          <cell r="G36">
            <v>5.701602333333333</v>
          </cell>
        </row>
        <row r="37">
          <cell r="C37">
            <v>24483.394696969703</v>
          </cell>
        </row>
      </sheetData>
      <sheetData sheetId="7">
        <row r="3">
          <cell r="C3">
            <v>255</v>
          </cell>
        </row>
        <row r="35">
          <cell r="C35">
            <v>120777.4</v>
          </cell>
          <cell r="D35">
            <v>68588.877</v>
          </cell>
          <cell r="G35">
            <v>13980.159999999996</v>
          </cell>
        </row>
        <row r="36">
          <cell r="C36">
            <v>4025.913333333333</v>
          </cell>
          <cell r="D36">
            <v>2286.2958999999996</v>
          </cell>
          <cell r="G36">
            <v>466.0053333333332</v>
          </cell>
        </row>
        <row r="37">
          <cell r="C37">
            <v>30968.56410256411</v>
          </cell>
        </row>
      </sheetData>
      <sheetData sheetId="8"/>
      <sheetData sheetId="9"/>
      <sheetData sheetId="10">
        <row r="8">
          <cell r="F8">
            <v>476590</v>
          </cell>
          <cell r="G8">
            <v>24900</v>
          </cell>
          <cell r="H8">
            <v>4352.0855</v>
          </cell>
          <cell r="L8">
            <v>120777.4</v>
          </cell>
          <cell r="N8">
            <v>13980.159999999996</v>
          </cell>
          <cell r="V8">
            <v>1615.90405</v>
          </cell>
          <cell r="X8">
            <v>171.04807</v>
          </cell>
        </row>
      </sheetData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5.2013.1"/>
      <sheetName val="05.2013.2"/>
      <sheetName val="05.2013.3"/>
      <sheetName val="05.2013.4"/>
      <sheetName val="05.2013.5"/>
      <sheetName val="05.2013.1 Rap."/>
      <sheetName val="05.2013.2 Rap."/>
      <sheetName val="05.2013.3 Rap."/>
      <sheetName val="05.2013.4 Rap."/>
      <sheetName val="05.2013.5 Rap."/>
      <sheetName val="Récap. "/>
      <sheetName val="Rapport "/>
      <sheetName val="Site "/>
    </sheetNames>
    <sheetDataSet>
      <sheetData sheetId="0"/>
      <sheetData sheetId="1"/>
      <sheetData sheetId="2"/>
      <sheetData sheetId="3"/>
      <sheetData sheetId="4"/>
      <sheetData sheetId="5">
        <row r="34">
          <cell r="F34">
            <v>2940</v>
          </cell>
          <cell r="L34">
            <v>440546</v>
          </cell>
          <cell r="M34">
            <v>6454</v>
          </cell>
          <cell r="O34">
            <v>67720</v>
          </cell>
        </row>
        <row r="36">
          <cell r="I36">
            <v>3117.3809999999994</v>
          </cell>
        </row>
        <row r="37">
          <cell r="I37">
            <v>100.56067741935482</v>
          </cell>
        </row>
      </sheetData>
      <sheetData sheetId="6">
        <row r="35">
          <cell r="C35">
            <v>1746.7234600000004</v>
          </cell>
          <cell r="D35">
            <v>824.7377800000002</v>
          </cell>
          <cell r="G35">
            <v>156.67821</v>
          </cell>
        </row>
        <row r="36">
          <cell r="C36">
            <v>56.34591806451614</v>
          </cell>
          <cell r="D36">
            <v>26.60444451612904</v>
          </cell>
          <cell r="G36">
            <v>5.0541358064516135</v>
          </cell>
        </row>
        <row r="37">
          <cell r="C37">
            <v>25611.780938416417</v>
          </cell>
        </row>
      </sheetData>
      <sheetData sheetId="7">
        <row r="35">
          <cell r="C35">
            <v>122908.816</v>
          </cell>
          <cell r="D35">
            <v>71304.035</v>
          </cell>
          <cell r="G35">
            <v>12229.413999999997</v>
          </cell>
        </row>
        <row r="36">
          <cell r="C36">
            <v>3964.8005161290325</v>
          </cell>
          <cell r="D36">
            <v>2300.1301612903226</v>
          </cell>
          <cell r="G36">
            <v>394.4972258064515</v>
          </cell>
        </row>
        <row r="37">
          <cell r="C37">
            <v>30498.46550868486</v>
          </cell>
        </row>
      </sheetData>
      <sheetData sheetId="8"/>
      <sheetData sheetId="9"/>
      <sheetData sheetId="10">
        <row r="9">
          <cell r="F9">
            <v>447000</v>
          </cell>
          <cell r="G9">
            <v>2940</v>
          </cell>
          <cell r="H9">
            <v>3117.3809999999994</v>
          </cell>
          <cell r="L9">
            <v>122908.816</v>
          </cell>
          <cell r="N9">
            <v>12229.413999999997</v>
          </cell>
          <cell r="V9">
            <v>1746.7234600000004</v>
          </cell>
          <cell r="X9">
            <v>156.67821</v>
          </cell>
        </row>
      </sheetData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6.20132.1"/>
      <sheetName val="06.2013.2"/>
      <sheetName val="06.2013.3"/>
      <sheetName val="06.2013.4"/>
      <sheetName val="06.2013.5"/>
      <sheetName val="06.2013.1 Rap."/>
      <sheetName val="06.2013.2 Rap."/>
      <sheetName val="06.2013.3 Rap."/>
      <sheetName val="06.2013.4 Rap."/>
      <sheetName val="06.2013.5 Rap."/>
      <sheetName val="Récap. "/>
      <sheetName val="Rapport "/>
      <sheetName val="Site  06.2013"/>
    </sheetNames>
    <sheetDataSet>
      <sheetData sheetId="0"/>
      <sheetData sheetId="1"/>
      <sheetData sheetId="2"/>
      <sheetData sheetId="3"/>
      <sheetData sheetId="4"/>
      <sheetData sheetId="5">
        <row r="3">
          <cell r="C3">
            <v>15959</v>
          </cell>
          <cell r="G3">
            <v>5.5</v>
          </cell>
          <cell r="I3">
            <v>4</v>
          </cell>
        </row>
        <row r="4">
          <cell r="C4">
            <v>13539</v>
          </cell>
          <cell r="G4">
            <v>6</v>
          </cell>
          <cell r="I4">
            <v>6.5</v>
          </cell>
        </row>
        <row r="5">
          <cell r="C5">
            <v>13851</v>
          </cell>
          <cell r="G5">
            <v>7</v>
          </cell>
          <cell r="I5">
            <v>7.5</v>
          </cell>
        </row>
        <row r="6">
          <cell r="C6">
            <v>12508</v>
          </cell>
          <cell r="G6">
            <v>9.5</v>
          </cell>
          <cell r="I6">
            <v>8</v>
          </cell>
        </row>
        <row r="7">
          <cell r="C7">
            <v>11849</v>
          </cell>
          <cell r="D7">
            <v>1697</v>
          </cell>
          <cell r="G7">
            <v>9</v>
          </cell>
          <cell r="I7">
            <v>8.5</v>
          </cell>
        </row>
        <row r="8">
          <cell r="C8">
            <v>11845</v>
          </cell>
          <cell r="G8">
            <v>11</v>
          </cell>
          <cell r="I8">
            <v>11</v>
          </cell>
        </row>
        <row r="9">
          <cell r="C9">
            <v>10894</v>
          </cell>
          <cell r="G9">
            <v>5.5</v>
          </cell>
          <cell r="I9">
            <v>6</v>
          </cell>
        </row>
        <row r="10">
          <cell r="C10">
            <v>11706</v>
          </cell>
          <cell r="G10">
            <v>6</v>
          </cell>
          <cell r="I10">
            <v>6</v>
          </cell>
        </row>
        <row r="11">
          <cell r="C11">
            <v>21035</v>
          </cell>
          <cell r="D11">
            <v>7293</v>
          </cell>
          <cell r="E11">
            <v>2441</v>
          </cell>
          <cell r="F11">
            <v>3750</v>
          </cell>
          <cell r="G11">
            <v>8</v>
          </cell>
          <cell r="I11">
            <v>9</v>
          </cell>
        </row>
        <row r="12">
          <cell r="C12">
            <v>16618</v>
          </cell>
          <cell r="D12">
            <v>6795</v>
          </cell>
          <cell r="E12">
            <v>6</v>
          </cell>
          <cell r="G12">
            <v>5.5</v>
          </cell>
          <cell r="I12">
            <v>5</v>
          </cell>
        </row>
        <row r="13">
          <cell r="C13">
            <v>11541</v>
          </cell>
          <cell r="G13">
            <v>9.5</v>
          </cell>
          <cell r="I13">
            <v>7.5</v>
          </cell>
        </row>
        <row r="14">
          <cell r="C14">
            <v>11026</v>
          </cell>
          <cell r="G14">
            <v>8</v>
          </cell>
          <cell r="I14">
            <v>8.5</v>
          </cell>
        </row>
        <row r="15">
          <cell r="C15">
            <v>12664</v>
          </cell>
          <cell r="G15">
            <v>9.5</v>
          </cell>
          <cell r="I15">
            <v>8.5</v>
          </cell>
        </row>
        <row r="16">
          <cell r="C16">
            <v>10401</v>
          </cell>
          <cell r="G16">
            <v>5</v>
          </cell>
          <cell r="I16">
            <v>5</v>
          </cell>
        </row>
        <row r="17">
          <cell r="C17">
            <v>9840</v>
          </cell>
          <cell r="D17">
            <v>1342</v>
          </cell>
          <cell r="G17">
            <v>6.5</v>
          </cell>
          <cell r="I17">
            <v>7</v>
          </cell>
        </row>
        <row r="18">
          <cell r="C18">
            <v>9791</v>
          </cell>
          <cell r="G18">
            <v>8</v>
          </cell>
          <cell r="I18">
            <v>7</v>
          </cell>
        </row>
        <row r="19">
          <cell r="C19">
            <v>9978</v>
          </cell>
          <cell r="G19">
            <v>8</v>
          </cell>
          <cell r="I19">
            <v>9.5</v>
          </cell>
        </row>
        <row r="20">
          <cell r="C20">
            <v>9715</v>
          </cell>
          <cell r="G20">
            <v>5.5</v>
          </cell>
          <cell r="I20">
            <v>4.5</v>
          </cell>
        </row>
        <row r="21">
          <cell r="C21">
            <v>9451</v>
          </cell>
          <cell r="G21">
            <v>7.5</v>
          </cell>
          <cell r="I21">
            <v>8.5</v>
          </cell>
        </row>
        <row r="22">
          <cell r="C22">
            <v>20465</v>
          </cell>
          <cell r="D22">
            <v>7638</v>
          </cell>
          <cell r="E22">
            <v>6328</v>
          </cell>
          <cell r="F22">
            <v>8250</v>
          </cell>
          <cell r="G22">
            <v>13</v>
          </cell>
          <cell r="I22">
            <v>16.5</v>
          </cell>
        </row>
        <row r="23">
          <cell r="C23">
            <v>14178</v>
          </cell>
          <cell r="D23">
            <v>4</v>
          </cell>
          <cell r="I23">
            <v>6</v>
          </cell>
        </row>
        <row r="24">
          <cell r="C24">
            <v>11346</v>
          </cell>
          <cell r="I24">
            <v>5</v>
          </cell>
        </row>
        <row r="25">
          <cell r="C25">
            <v>10515</v>
          </cell>
          <cell r="G25">
            <v>5</v>
          </cell>
          <cell r="I25">
            <v>4</v>
          </cell>
        </row>
        <row r="26">
          <cell r="C26">
            <v>10563</v>
          </cell>
          <cell r="G26">
            <v>7.5</v>
          </cell>
          <cell r="I26">
            <v>6.5</v>
          </cell>
        </row>
        <row r="27">
          <cell r="C27">
            <v>10049</v>
          </cell>
          <cell r="D27">
            <v>166</v>
          </cell>
          <cell r="G27">
            <v>10.5</v>
          </cell>
          <cell r="I27">
            <v>8.5</v>
          </cell>
        </row>
        <row r="28">
          <cell r="C28">
            <v>10035</v>
          </cell>
          <cell r="G28">
            <v>8</v>
          </cell>
          <cell r="I28">
            <v>9.5</v>
          </cell>
        </row>
        <row r="29">
          <cell r="C29">
            <v>9744</v>
          </cell>
          <cell r="G29">
            <v>9.5</v>
          </cell>
          <cell r="I29">
            <v>10</v>
          </cell>
        </row>
        <row r="30">
          <cell r="C30">
            <v>9448</v>
          </cell>
          <cell r="I30">
            <v>10</v>
          </cell>
        </row>
        <row r="31">
          <cell r="C31">
            <v>18802</v>
          </cell>
          <cell r="D31">
            <v>9660</v>
          </cell>
          <cell r="E31">
            <v>45</v>
          </cell>
          <cell r="I31">
            <v>11</v>
          </cell>
        </row>
        <row r="32">
          <cell r="C32">
            <v>9387</v>
          </cell>
          <cell r="D32">
            <v>1</v>
          </cell>
          <cell r="G32">
            <v>12</v>
          </cell>
          <cell r="I32">
            <v>10</v>
          </cell>
        </row>
        <row r="34">
          <cell r="F34">
            <v>12000</v>
          </cell>
          <cell r="L34">
            <v>368743</v>
          </cell>
          <cell r="M34">
            <v>8820</v>
          </cell>
          <cell r="O34">
            <v>34596</v>
          </cell>
        </row>
        <row r="36">
          <cell r="I36">
            <v>3081.446</v>
          </cell>
        </row>
        <row r="37">
          <cell r="I37">
            <v>102.71486666666667</v>
          </cell>
        </row>
      </sheetData>
      <sheetData sheetId="6">
        <row r="3">
          <cell r="C3">
            <v>3</v>
          </cell>
          <cell r="D3">
            <v>1.7</v>
          </cell>
          <cell r="G3">
            <v>0.35</v>
          </cell>
        </row>
        <row r="4">
          <cell r="C4">
            <v>3.43</v>
          </cell>
          <cell r="D4">
            <v>1.9</v>
          </cell>
          <cell r="G4">
            <v>0.36</v>
          </cell>
        </row>
        <row r="5">
          <cell r="C5">
            <v>3.75</v>
          </cell>
          <cell r="D5">
            <v>1.9</v>
          </cell>
          <cell r="G5">
            <v>0.38</v>
          </cell>
        </row>
        <row r="6">
          <cell r="C6">
            <v>3.99</v>
          </cell>
          <cell r="D6">
            <v>1.88</v>
          </cell>
          <cell r="G6">
            <v>0.42</v>
          </cell>
        </row>
        <row r="7">
          <cell r="C7">
            <v>4.2</v>
          </cell>
          <cell r="D7">
            <v>1.9</v>
          </cell>
          <cell r="G7">
            <v>0.4</v>
          </cell>
        </row>
        <row r="8">
          <cell r="C8">
            <v>4.42</v>
          </cell>
          <cell r="D8">
            <v>1.96</v>
          </cell>
          <cell r="G8">
            <v>0.44</v>
          </cell>
        </row>
        <row r="9">
          <cell r="C9">
            <v>4.8</v>
          </cell>
          <cell r="D9">
            <v>2.1</v>
          </cell>
          <cell r="G9">
            <v>0.45</v>
          </cell>
        </row>
        <row r="10">
          <cell r="C10">
            <v>4.8</v>
          </cell>
          <cell r="D10">
            <v>2.1</v>
          </cell>
          <cell r="G10">
            <v>0.45</v>
          </cell>
        </row>
        <row r="11">
          <cell r="C11">
            <v>2.56</v>
          </cell>
          <cell r="D11">
            <v>1.59</v>
          </cell>
          <cell r="G11">
            <v>0.33</v>
          </cell>
        </row>
        <row r="12">
          <cell r="C12">
            <v>3</v>
          </cell>
          <cell r="D12">
            <v>1.8</v>
          </cell>
          <cell r="G12">
            <v>0.35</v>
          </cell>
        </row>
        <row r="13">
          <cell r="C13">
            <v>3.89</v>
          </cell>
          <cell r="D13">
            <v>2.2</v>
          </cell>
          <cell r="G13">
            <v>0.36</v>
          </cell>
        </row>
        <row r="14">
          <cell r="C14">
            <v>4.2</v>
          </cell>
          <cell r="D14">
            <v>2.3</v>
          </cell>
          <cell r="G14">
            <v>0.4</v>
          </cell>
        </row>
        <row r="15">
          <cell r="C15">
            <v>3.98</v>
          </cell>
          <cell r="D15">
            <v>2.28</v>
          </cell>
          <cell r="G15">
            <v>0.42</v>
          </cell>
        </row>
        <row r="16">
          <cell r="C16">
            <v>4.5</v>
          </cell>
          <cell r="D16">
            <v>2.5</v>
          </cell>
          <cell r="G16">
            <v>0.45</v>
          </cell>
        </row>
        <row r="17">
          <cell r="C17">
            <v>5</v>
          </cell>
          <cell r="D17">
            <v>2.6</v>
          </cell>
          <cell r="G17">
            <v>0.4</v>
          </cell>
        </row>
        <row r="18">
          <cell r="C18">
            <v>5.2</v>
          </cell>
          <cell r="D18">
            <v>2.65</v>
          </cell>
          <cell r="G18">
            <v>0.39</v>
          </cell>
        </row>
        <row r="19">
          <cell r="C19">
            <v>5.1</v>
          </cell>
          <cell r="D19">
            <v>2.2</v>
          </cell>
          <cell r="G19">
            <v>0.4</v>
          </cell>
        </row>
        <row r="20">
          <cell r="C20">
            <v>5.09</v>
          </cell>
          <cell r="D20">
            <v>2.09</v>
          </cell>
          <cell r="G20">
            <v>0.44</v>
          </cell>
        </row>
        <row r="21">
          <cell r="C21">
            <v>5.2</v>
          </cell>
          <cell r="D21">
            <v>2.2</v>
          </cell>
          <cell r="G21">
            <v>0.45</v>
          </cell>
        </row>
        <row r="22">
          <cell r="C22">
            <v>2.76</v>
          </cell>
          <cell r="D22">
            <v>1.72</v>
          </cell>
          <cell r="G22">
            <v>0.4</v>
          </cell>
        </row>
        <row r="23">
          <cell r="C23">
            <v>3.5</v>
          </cell>
          <cell r="D23">
            <v>1.8</v>
          </cell>
          <cell r="G23">
            <v>0.35</v>
          </cell>
        </row>
        <row r="24">
          <cell r="C24">
            <v>4</v>
          </cell>
          <cell r="D24">
            <v>2</v>
          </cell>
          <cell r="G24">
            <v>0.35</v>
          </cell>
        </row>
        <row r="25">
          <cell r="C25">
            <v>4.36</v>
          </cell>
          <cell r="D25">
            <v>2.1</v>
          </cell>
          <cell r="G25">
            <v>0.36</v>
          </cell>
        </row>
        <row r="26">
          <cell r="C26">
            <v>4.4</v>
          </cell>
          <cell r="D26">
            <v>2</v>
          </cell>
          <cell r="G26">
            <v>0.4</v>
          </cell>
        </row>
        <row r="27">
          <cell r="C27">
            <v>4.63</v>
          </cell>
          <cell r="D27">
            <v>1.98</v>
          </cell>
          <cell r="G27">
            <v>0.45</v>
          </cell>
        </row>
        <row r="28">
          <cell r="C28">
            <v>4.8</v>
          </cell>
          <cell r="D28">
            <v>1.9</v>
          </cell>
          <cell r="G28">
            <v>0.45</v>
          </cell>
        </row>
        <row r="29">
          <cell r="C29">
            <v>4.95</v>
          </cell>
          <cell r="D29">
            <v>1.89</v>
          </cell>
          <cell r="G29">
            <v>0.44</v>
          </cell>
        </row>
        <row r="30">
          <cell r="C30">
            <v>5.1</v>
          </cell>
          <cell r="D30">
            <v>2</v>
          </cell>
          <cell r="G30">
            <v>0.45</v>
          </cell>
        </row>
        <row r="31">
          <cell r="C31">
            <v>4</v>
          </cell>
          <cell r="D31">
            <v>1.8</v>
          </cell>
          <cell r="G31">
            <v>0.4</v>
          </cell>
        </row>
        <row r="32">
          <cell r="C32">
            <v>4.56</v>
          </cell>
          <cell r="D32">
            <v>1.79</v>
          </cell>
          <cell r="G32">
            <v>0.47</v>
          </cell>
        </row>
        <row r="35">
          <cell r="C35">
            <v>1525.32513</v>
          </cell>
          <cell r="D35">
            <v>732.9801199999999</v>
          </cell>
          <cell r="G35">
            <v>150.68968999999998</v>
          </cell>
        </row>
        <row r="36">
          <cell r="C36">
            <v>50.844170999999996</v>
          </cell>
          <cell r="D36">
            <v>24.432670666666663</v>
          </cell>
          <cell r="G36">
            <v>5.022989666666666</v>
          </cell>
        </row>
        <row r="37">
          <cell r="C37">
            <v>23110.986818181813</v>
          </cell>
        </row>
      </sheetData>
      <sheetData sheetId="7">
        <row r="3">
          <cell r="C3">
            <v>230</v>
          </cell>
          <cell r="D3">
            <v>130</v>
          </cell>
          <cell r="G3">
            <v>25</v>
          </cell>
        </row>
        <row r="4">
          <cell r="C4">
            <v>241</v>
          </cell>
          <cell r="D4">
            <v>139</v>
          </cell>
          <cell r="G4">
            <v>27</v>
          </cell>
        </row>
        <row r="5">
          <cell r="C5">
            <v>250</v>
          </cell>
          <cell r="D5">
            <v>145</v>
          </cell>
          <cell r="G5">
            <v>28</v>
          </cell>
        </row>
        <row r="6">
          <cell r="C6">
            <v>261</v>
          </cell>
          <cell r="D6">
            <v>151</v>
          </cell>
          <cell r="G6">
            <v>29</v>
          </cell>
        </row>
        <row r="7">
          <cell r="C7">
            <v>280</v>
          </cell>
          <cell r="D7">
            <v>145</v>
          </cell>
          <cell r="G7">
            <v>28</v>
          </cell>
        </row>
        <row r="8">
          <cell r="C8">
            <v>293</v>
          </cell>
          <cell r="D8">
            <v>141</v>
          </cell>
          <cell r="G8">
            <v>31</v>
          </cell>
        </row>
        <row r="9">
          <cell r="C9">
            <v>300</v>
          </cell>
          <cell r="D9">
            <v>160</v>
          </cell>
          <cell r="G9">
            <v>30</v>
          </cell>
        </row>
        <row r="10">
          <cell r="C10">
            <v>300</v>
          </cell>
          <cell r="D10">
            <v>170</v>
          </cell>
          <cell r="G10">
            <v>30</v>
          </cell>
        </row>
        <row r="11">
          <cell r="C11">
            <v>196</v>
          </cell>
          <cell r="D11">
            <v>121</v>
          </cell>
          <cell r="G11">
            <v>23</v>
          </cell>
        </row>
        <row r="12">
          <cell r="C12">
            <v>220</v>
          </cell>
          <cell r="D12">
            <v>150</v>
          </cell>
          <cell r="G12">
            <v>25</v>
          </cell>
        </row>
        <row r="13">
          <cell r="C13">
            <v>253</v>
          </cell>
          <cell r="D13">
            <v>179</v>
          </cell>
          <cell r="G13">
            <v>27</v>
          </cell>
        </row>
        <row r="14">
          <cell r="C14">
            <v>300</v>
          </cell>
          <cell r="D14">
            <v>185</v>
          </cell>
          <cell r="G14">
            <v>30</v>
          </cell>
        </row>
        <row r="15">
          <cell r="C15">
            <v>351</v>
          </cell>
          <cell r="D15">
            <v>186</v>
          </cell>
          <cell r="G15">
            <v>33</v>
          </cell>
        </row>
        <row r="16">
          <cell r="C16">
            <v>360</v>
          </cell>
          <cell r="D16">
            <v>190</v>
          </cell>
          <cell r="G16">
            <v>30</v>
          </cell>
        </row>
        <row r="17">
          <cell r="C17">
            <v>380</v>
          </cell>
          <cell r="D17">
            <v>190</v>
          </cell>
          <cell r="G17">
            <v>25</v>
          </cell>
        </row>
        <row r="18">
          <cell r="C18">
            <v>384</v>
          </cell>
          <cell r="D18">
            <v>192</v>
          </cell>
          <cell r="G18">
            <v>25</v>
          </cell>
        </row>
        <row r="19">
          <cell r="C19">
            <v>350</v>
          </cell>
          <cell r="D19">
            <v>160</v>
          </cell>
          <cell r="G19">
            <v>25</v>
          </cell>
        </row>
        <row r="20">
          <cell r="C20">
            <v>340</v>
          </cell>
          <cell r="D20">
            <v>157</v>
          </cell>
          <cell r="G20">
            <v>26</v>
          </cell>
        </row>
        <row r="21">
          <cell r="C21">
            <v>350</v>
          </cell>
          <cell r="D21">
            <v>180</v>
          </cell>
          <cell r="G21">
            <v>30</v>
          </cell>
        </row>
        <row r="22">
          <cell r="C22">
            <v>213</v>
          </cell>
          <cell r="D22">
            <v>164</v>
          </cell>
          <cell r="G22">
            <v>40</v>
          </cell>
        </row>
        <row r="23">
          <cell r="C23">
            <v>250</v>
          </cell>
          <cell r="D23">
            <v>150</v>
          </cell>
          <cell r="G23">
            <v>30</v>
          </cell>
        </row>
        <row r="24">
          <cell r="C24">
            <v>320</v>
          </cell>
          <cell r="D24">
            <v>150</v>
          </cell>
          <cell r="G24">
            <v>30</v>
          </cell>
        </row>
        <row r="25">
          <cell r="C25">
            <v>350</v>
          </cell>
          <cell r="D25">
            <v>149</v>
          </cell>
          <cell r="G25">
            <v>24</v>
          </cell>
        </row>
        <row r="26">
          <cell r="C26">
            <v>320</v>
          </cell>
          <cell r="D26">
            <v>155</v>
          </cell>
          <cell r="G26">
            <v>28</v>
          </cell>
        </row>
        <row r="27">
          <cell r="C27">
            <v>298</v>
          </cell>
          <cell r="D27">
            <v>161</v>
          </cell>
          <cell r="G27">
            <v>30</v>
          </cell>
        </row>
        <row r="28">
          <cell r="C28">
            <v>300</v>
          </cell>
          <cell r="D28">
            <v>158</v>
          </cell>
          <cell r="G28">
            <v>32</v>
          </cell>
        </row>
        <row r="29">
          <cell r="C29">
            <v>326</v>
          </cell>
          <cell r="D29">
            <v>152</v>
          </cell>
          <cell r="G29">
            <v>33</v>
          </cell>
        </row>
        <row r="30">
          <cell r="C30">
            <v>350</v>
          </cell>
          <cell r="D30">
            <v>160</v>
          </cell>
          <cell r="G30">
            <v>35</v>
          </cell>
        </row>
        <row r="31">
          <cell r="C31">
            <v>230</v>
          </cell>
          <cell r="D31">
            <v>140</v>
          </cell>
          <cell r="G31">
            <v>30</v>
          </cell>
        </row>
        <row r="32">
          <cell r="C32">
            <v>317</v>
          </cell>
          <cell r="D32">
            <v>156</v>
          </cell>
          <cell r="G32">
            <v>27</v>
          </cell>
        </row>
        <row r="35">
          <cell r="C35">
            <v>107248.45300000001</v>
          </cell>
          <cell r="D35">
            <v>57704.36800000001</v>
          </cell>
          <cell r="G35">
            <v>10975.521999999999</v>
          </cell>
        </row>
        <row r="36">
          <cell r="C36">
            <v>3574.9484333333335</v>
          </cell>
          <cell r="D36">
            <v>1923.4789333333335</v>
          </cell>
          <cell r="G36">
            <v>365.8507333333333</v>
          </cell>
        </row>
        <row r="37">
          <cell r="C37">
            <v>27499.60333333333</v>
          </cell>
        </row>
      </sheetData>
      <sheetData sheetId="8"/>
      <sheetData sheetId="9"/>
      <sheetData sheetId="10">
        <row r="10">
          <cell r="F10">
            <v>377563</v>
          </cell>
          <cell r="G10">
            <v>12000</v>
          </cell>
          <cell r="H10">
            <v>3081.446</v>
          </cell>
          <cell r="L10">
            <v>107248.45300000001</v>
          </cell>
          <cell r="N10">
            <v>10975.521999999999</v>
          </cell>
          <cell r="V10">
            <v>1525.32513</v>
          </cell>
          <cell r="X10">
            <v>150.68968999999998</v>
          </cell>
        </row>
        <row r="18">
          <cell r="J18">
            <v>7.280196896738988</v>
          </cell>
          <cell r="R18">
            <v>259.6741447693366</v>
          </cell>
          <cell r="S18">
            <v>26.118365905986312</v>
          </cell>
          <cell r="AB18">
            <v>3.5075096666080494</v>
          </cell>
          <cell r="AC18">
            <v>0.45102465418308424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AD20"/>
  <sheetViews>
    <sheetView workbookViewId="0" topLeftCell="A1">
      <selection activeCell="A18" sqref="A18"/>
    </sheetView>
  </sheetViews>
  <sheetFormatPr defaultColWidth="11.421875" defaultRowHeight="15"/>
  <cols>
    <col min="1" max="1" width="18.28125" style="2" customWidth="1"/>
    <col min="2" max="2" width="15.7109375" style="2" customWidth="1"/>
    <col min="3" max="4" width="13.7109375" style="2" customWidth="1"/>
    <col min="5" max="5" width="13.421875" style="2" customWidth="1"/>
    <col min="6" max="6" width="12.8515625" style="2" customWidth="1"/>
    <col min="7" max="7" width="13.57421875" style="2" customWidth="1"/>
    <col min="8" max="9" width="13.57421875" style="3" customWidth="1"/>
    <col min="10" max="10" width="13.57421875" style="2" customWidth="1"/>
    <col min="11" max="11" width="18.28125" style="2" customWidth="1"/>
    <col min="12" max="13" width="13.7109375" style="2" customWidth="1"/>
    <col min="14" max="19" width="13.7109375" style="4" customWidth="1"/>
    <col min="20" max="20" width="14.00390625" style="5" customWidth="1"/>
    <col min="21" max="21" width="18.28125" style="2" customWidth="1"/>
    <col min="22" max="30" width="13.7109375" style="2" customWidth="1"/>
    <col min="31" max="256" width="11.421875" style="2" customWidth="1"/>
    <col min="257" max="257" width="18.28125" style="2" customWidth="1"/>
    <col min="258" max="258" width="15.7109375" style="2" customWidth="1"/>
    <col min="259" max="260" width="13.7109375" style="2" customWidth="1"/>
    <col min="261" max="261" width="13.421875" style="2" customWidth="1"/>
    <col min="262" max="262" width="12.8515625" style="2" customWidth="1"/>
    <col min="263" max="266" width="13.57421875" style="2" customWidth="1"/>
    <col min="267" max="267" width="18.28125" style="2" customWidth="1"/>
    <col min="268" max="275" width="13.7109375" style="2" customWidth="1"/>
    <col min="276" max="276" width="14.00390625" style="2" customWidth="1"/>
    <col min="277" max="277" width="18.28125" style="2" customWidth="1"/>
    <col min="278" max="280" width="13.8515625" style="2" customWidth="1"/>
    <col min="281" max="286" width="13.7109375" style="2" customWidth="1"/>
    <col min="287" max="512" width="11.421875" style="2" customWidth="1"/>
    <col min="513" max="513" width="18.28125" style="2" customWidth="1"/>
    <col min="514" max="514" width="15.7109375" style="2" customWidth="1"/>
    <col min="515" max="516" width="13.7109375" style="2" customWidth="1"/>
    <col min="517" max="517" width="13.421875" style="2" customWidth="1"/>
    <col min="518" max="518" width="12.8515625" style="2" customWidth="1"/>
    <col min="519" max="522" width="13.57421875" style="2" customWidth="1"/>
    <col min="523" max="523" width="18.28125" style="2" customWidth="1"/>
    <col min="524" max="531" width="13.7109375" style="2" customWidth="1"/>
    <col min="532" max="532" width="14.00390625" style="2" customWidth="1"/>
    <col min="533" max="533" width="18.28125" style="2" customWidth="1"/>
    <col min="534" max="536" width="13.8515625" style="2" customWidth="1"/>
    <col min="537" max="542" width="13.7109375" style="2" customWidth="1"/>
    <col min="543" max="768" width="11.421875" style="2" customWidth="1"/>
    <col min="769" max="769" width="18.28125" style="2" customWidth="1"/>
    <col min="770" max="770" width="15.7109375" style="2" customWidth="1"/>
    <col min="771" max="772" width="13.7109375" style="2" customWidth="1"/>
    <col min="773" max="773" width="13.421875" style="2" customWidth="1"/>
    <col min="774" max="774" width="12.8515625" style="2" customWidth="1"/>
    <col min="775" max="778" width="13.57421875" style="2" customWidth="1"/>
    <col min="779" max="779" width="18.28125" style="2" customWidth="1"/>
    <col min="780" max="787" width="13.7109375" style="2" customWidth="1"/>
    <col min="788" max="788" width="14.00390625" style="2" customWidth="1"/>
    <col min="789" max="789" width="18.28125" style="2" customWidth="1"/>
    <col min="790" max="792" width="13.8515625" style="2" customWidth="1"/>
    <col min="793" max="798" width="13.7109375" style="2" customWidth="1"/>
    <col min="799" max="1024" width="11.421875" style="2" customWidth="1"/>
    <col min="1025" max="1025" width="18.28125" style="2" customWidth="1"/>
    <col min="1026" max="1026" width="15.7109375" style="2" customWidth="1"/>
    <col min="1027" max="1028" width="13.7109375" style="2" customWidth="1"/>
    <col min="1029" max="1029" width="13.421875" style="2" customWidth="1"/>
    <col min="1030" max="1030" width="12.8515625" style="2" customWidth="1"/>
    <col min="1031" max="1034" width="13.57421875" style="2" customWidth="1"/>
    <col min="1035" max="1035" width="18.28125" style="2" customWidth="1"/>
    <col min="1036" max="1043" width="13.7109375" style="2" customWidth="1"/>
    <col min="1044" max="1044" width="14.00390625" style="2" customWidth="1"/>
    <col min="1045" max="1045" width="18.28125" style="2" customWidth="1"/>
    <col min="1046" max="1048" width="13.8515625" style="2" customWidth="1"/>
    <col min="1049" max="1054" width="13.7109375" style="2" customWidth="1"/>
    <col min="1055" max="1280" width="11.421875" style="2" customWidth="1"/>
    <col min="1281" max="1281" width="18.28125" style="2" customWidth="1"/>
    <col min="1282" max="1282" width="15.7109375" style="2" customWidth="1"/>
    <col min="1283" max="1284" width="13.7109375" style="2" customWidth="1"/>
    <col min="1285" max="1285" width="13.421875" style="2" customWidth="1"/>
    <col min="1286" max="1286" width="12.8515625" style="2" customWidth="1"/>
    <col min="1287" max="1290" width="13.57421875" style="2" customWidth="1"/>
    <col min="1291" max="1291" width="18.28125" style="2" customWidth="1"/>
    <col min="1292" max="1299" width="13.7109375" style="2" customWidth="1"/>
    <col min="1300" max="1300" width="14.00390625" style="2" customWidth="1"/>
    <col min="1301" max="1301" width="18.28125" style="2" customWidth="1"/>
    <col min="1302" max="1304" width="13.8515625" style="2" customWidth="1"/>
    <col min="1305" max="1310" width="13.7109375" style="2" customWidth="1"/>
    <col min="1311" max="1536" width="11.421875" style="2" customWidth="1"/>
    <col min="1537" max="1537" width="18.28125" style="2" customWidth="1"/>
    <col min="1538" max="1538" width="15.7109375" style="2" customWidth="1"/>
    <col min="1539" max="1540" width="13.7109375" style="2" customWidth="1"/>
    <col min="1541" max="1541" width="13.421875" style="2" customWidth="1"/>
    <col min="1542" max="1542" width="12.8515625" style="2" customWidth="1"/>
    <col min="1543" max="1546" width="13.57421875" style="2" customWidth="1"/>
    <col min="1547" max="1547" width="18.28125" style="2" customWidth="1"/>
    <col min="1548" max="1555" width="13.7109375" style="2" customWidth="1"/>
    <col min="1556" max="1556" width="14.00390625" style="2" customWidth="1"/>
    <col min="1557" max="1557" width="18.28125" style="2" customWidth="1"/>
    <col min="1558" max="1560" width="13.8515625" style="2" customWidth="1"/>
    <col min="1561" max="1566" width="13.7109375" style="2" customWidth="1"/>
    <col min="1567" max="1792" width="11.421875" style="2" customWidth="1"/>
    <col min="1793" max="1793" width="18.28125" style="2" customWidth="1"/>
    <col min="1794" max="1794" width="15.7109375" style="2" customWidth="1"/>
    <col min="1795" max="1796" width="13.7109375" style="2" customWidth="1"/>
    <col min="1797" max="1797" width="13.421875" style="2" customWidth="1"/>
    <col min="1798" max="1798" width="12.8515625" style="2" customWidth="1"/>
    <col min="1799" max="1802" width="13.57421875" style="2" customWidth="1"/>
    <col min="1803" max="1803" width="18.28125" style="2" customWidth="1"/>
    <col min="1804" max="1811" width="13.7109375" style="2" customWidth="1"/>
    <col min="1812" max="1812" width="14.00390625" style="2" customWidth="1"/>
    <col min="1813" max="1813" width="18.28125" style="2" customWidth="1"/>
    <col min="1814" max="1816" width="13.8515625" style="2" customWidth="1"/>
    <col min="1817" max="1822" width="13.7109375" style="2" customWidth="1"/>
    <col min="1823" max="2048" width="11.421875" style="2" customWidth="1"/>
    <col min="2049" max="2049" width="18.28125" style="2" customWidth="1"/>
    <col min="2050" max="2050" width="15.7109375" style="2" customWidth="1"/>
    <col min="2051" max="2052" width="13.7109375" style="2" customWidth="1"/>
    <col min="2053" max="2053" width="13.421875" style="2" customWidth="1"/>
    <col min="2054" max="2054" width="12.8515625" style="2" customWidth="1"/>
    <col min="2055" max="2058" width="13.57421875" style="2" customWidth="1"/>
    <col min="2059" max="2059" width="18.28125" style="2" customWidth="1"/>
    <col min="2060" max="2067" width="13.7109375" style="2" customWidth="1"/>
    <col min="2068" max="2068" width="14.00390625" style="2" customWidth="1"/>
    <col min="2069" max="2069" width="18.28125" style="2" customWidth="1"/>
    <col min="2070" max="2072" width="13.8515625" style="2" customWidth="1"/>
    <col min="2073" max="2078" width="13.7109375" style="2" customWidth="1"/>
    <col min="2079" max="2304" width="11.421875" style="2" customWidth="1"/>
    <col min="2305" max="2305" width="18.28125" style="2" customWidth="1"/>
    <col min="2306" max="2306" width="15.7109375" style="2" customWidth="1"/>
    <col min="2307" max="2308" width="13.7109375" style="2" customWidth="1"/>
    <col min="2309" max="2309" width="13.421875" style="2" customWidth="1"/>
    <col min="2310" max="2310" width="12.8515625" style="2" customWidth="1"/>
    <col min="2311" max="2314" width="13.57421875" style="2" customWidth="1"/>
    <col min="2315" max="2315" width="18.28125" style="2" customWidth="1"/>
    <col min="2316" max="2323" width="13.7109375" style="2" customWidth="1"/>
    <col min="2324" max="2324" width="14.00390625" style="2" customWidth="1"/>
    <col min="2325" max="2325" width="18.28125" style="2" customWidth="1"/>
    <col min="2326" max="2328" width="13.8515625" style="2" customWidth="1"/>
    <col min="2329" max="2334" width="13.7109375" style="2" customWidth="1"/>
    <col min="2335" max="2560" width="11.421875" style="2" customWidth="1"/>
    <col min="2561" max="2561" width="18.28125" style="2" customWidth="1"/>
    <col min="2562" max="2562" width="15.7109375" style="2" customWidth="1"/>
    <col min="2563" max="2564" width="13.7109375" style="2" customWidth="1"/>
    <col min="2565" max="2565" width="13.421875" style="2" customWidth="1"/>
    <col min="2566" max="2566" width="12.8515625" style="2" customWidth="1"/>
    <col min="2567" max="2570" width="13.57421875" style="2" customWidth="1"/>
    <col min="2571" max="2571" width="18.28125" style="2" customWidth="1"/>
    <col min="2572" max="2579" width="13.7109375" style="2" customWidth="1"/>
    <col min="2580" max="2580" width="14.00390625" style="2" customWidth="1"/>
    <col min="2581" max="2581" width="18.28125" style="2" customWidth="1"/>
    <col min="2582" max="2584" width="13.8515625" style="2" customWidth="1"/>
    <col min="2585" max="2590" width="13.7109375" style="2" customWidth="1"/>
    <col min="2591" max="2816" width="11.421875" style="2" customWidth="1"/>
    <col min="2817" max="2817" width="18.28125" style="2" customWidth="1"/>
    <col min="2818" max="2818" width="15.7109375" style="2" customWidth="1"/>
    <col min="2819" max="2820" width="13.7109375" style="2" customWidth="1"/>
    <col min="2821" max="2821" width="13.421875" style="2" customWidth="1"/>
    <col min="2822" max="2822" width="12.8515625" style="2" customWidth="1"/>
    <col min="2823" max="2826" width="13.57421875" style="2" customWidth="1"/>
    <col min="2827" max="2827" width="18.28125" style="2" customWidth="1"/>
    <col min="2828" max="2835" width="13.7109375" style="2" customWidth="1"/>
    <col min="2836" max="2836" width="14.00390625" style="2" customWidth="1"/>
    <col min="2837" max="2837" width="18.28125" style="2" customWidth="1"/>
    <col min="2838" max="2840" width="13.8515625" style="2" customWidth="1"/>
    <col min="2841" max="2846" width="13.7109375" style="2" customWidth="1"/>
    <col min="2847" max="3072" width="11.421875" style="2" customWidth="1"/>
    <col min="3073" max="3073" width="18.28125" style="2" customWidth="1"/>
    <col min="3074" max="3074" width="15.7109375" style="2" customWidth="1"/>
    <col min="3075" max="3076" width="13.7109375" style="2" customWidth="1"/>
    <col min="3077" max="3077" width="13.421875" style="2" customWidth="1"/>
    <col min="3078" max="3078" width="12.8515625" style="2" customWidth="1"/>
    <col min="3079" max="3082" width="13.57421875" style="2" customWidth="1"/>
    <col min="3083" max="3083" width="18.28125" style="2" customWidth="1"/>
    <col min="3084" max="3091" width="13.7109375" style="2" customWidth="1"/>
    <col min="3092" max="3092" width="14.00390625" style="2" customWidth="1"/>
    <col min="3093" max="3093" width="18.28125" style="2" customWidth="1"/>
    <col min="3094" max="3096" width="13.8515625" style="2" customWidth="1"/>
    <col min="3097" max="3102" width="13.7109375" style="2" customWidth="1"/>
    <col min="3103" max="3328" width="11.421875" style="2" customWidth="1"/>
    <col min="3329" max="3329" width="18.28125" style="2" customWidth="1"/>
    <col min="3330" max="3330" width="15.7109375" style="2" customWidth="1"/>
    <col min="3331" max="3332" width="13.7109375" style="2" customWidth="1"/>
    <col min="3333" max="3333" width="13.421875" style="2" customWidth="1"/>
    <col min="3334" max="3334" width="12.8515625" style="2" customWidth="1"/>
    <col min="3335" max="3338" width="13.57421875" style="2" customWidth="1"/>
    <col min="3339" max="3339" width="18.28125" style="2" customWidth="1"/>
    <col min="3340" max="3347" width="13.7109375" style="2" customWidth="1"/>
    <col min="3348" max="3348" width="14.00390625" style="2" customWidth="1"/>
    <col min="3349" max="3349" width="18.28125" style="2" customWidth="1"/>
    <col min="3350" max="3352" width="13.8515625" style="2" customWidth="1"/>
    <col min="3353" max="3358" width="13.7109375" style="2" customWidth="1"/>
    <col min="3359" max="3584" width="11.421875" style="2" customWidth="1"/>
    <col min="3585" max="3585" width="18.28125" style="2" customWidth="1"/>
    <col min="3586" max="3586" width="15.7109375" style="2" customWidth="1"/>
    <col min="3587" max="3588" width="13.7109375" style="2" customWidth="1"/>
    <col min="3589" max="3589" width="13.421875" style="2" customWidth="1"/>
    <col min="3590" max="3590" width="12.8515625" style="2" customWidth="1"/>
    <col min="3591" max="3594" width="13.57421875" style="2" customWidth="1"/>
    <col min="3595" max="3595" width="18.28125" style="2" customWidth="1"/>
    <col min="3596" max="3603" width="13.7109375" style="2" customWidth="1"/>
    <col min="3604" max="3604" width="14.00390625" style="2" customWidth="1"/>
    <col min="3605" max="3605" width="18.28125" style="2" customWidth="1"/>
    <col min="3606" max="3608" width="13.8515625" style="2" customWidth="1"/>
    <col min="3609" max="3614" width="13.7109375" style="2" customWidth="1"/>
    <col min="3615" max="3840" width="11.421875" style="2" customWidth="1"/>
    <col min="3841" max="3841" width="18.28125" style="2" customWidth="1"/>
    <col min="3842" max="3842" width="15.7109375" style="2" customWidth="1"/>
    <col min="3843" max="3844" width="13.7109375" style="2" customWidth="1"/>
    <col min="3845" max="3845" width="13.421875" style="2" customWidth="1"/>
    <col min="3846" max="3846" width="12.8515625" style="2" customWidth="1"/>
    <col min="3847" max="3850" width="13.57421875" style="2" customWidth="1"/>
    <col min="3851" max="3851" width="18.28125" style="2" customWidth="1"/>
    <col min="3852" max="3859" width="13.7109375" style="2" customWidth="1"/>
    <col min="3860" max="3860" width="14.00390625" style="2" customWidth="1"/>
    <col min="3861" max="3861" width="18.28125" style="2" customWidth="1"/>
    <col min="3862" max="3864" width="13.8515625" style="2" customWidth="1"/>
    <col min="3865" max="3870" width="13.7109375" style="2" customWidth="1"/>
    <col min="3871" max="4096" width="11.421875" style="2" customWidth="1"/>
    <col min="4097" max="4097" width="18.28125" style="2" customWidth="1"/>
    <col min="4098" max="4098" width="15.7109375" style="2" customWidth="1"/>
    <col min="4099" max="4100" width="13.7109375" style="2" customWidth="1"/>
    <col min="4101" max="4101" width="13.421875" style="2" customWidth="1"/>
    <col min="4102" max="4102" width="12.8515625" style="2" customWidth="1"/>
    <col min="4103" max="4106" width="13.57421875" style="2" customWidth="1"/>
    <col min="4107" max="4107" width="18.28125" style="2" customWidth="1"/>
    <col min="4108" max="4115" width="13.7109375" style="2" customWidth="1"/>
    <col min="4116" max="4116" width="14.00390625" style="2" customWidth="1"/>
    <col min="4117" max="4117" width="18.28125" style="2" customWidth="1"/>
    <col min="4118" max="4120" width="13.8515625" style="2" customWidth="1"/>
    <col min="4121" max="4126" width="13.7109375" style="2" customWidth="1"/>
    <col min="4127" max="4352" width="11.421875" style="2" customWidth="1"/>
    <col min="4353" max="4353" width="18.28125" style="2" customWidth="1"/>
    <col min="4354" max="4354" width="15.7109375" style="2" customWidth="1"/>
    <col min="4355" max="4356" width="13.7109375" style="2" customWidth="1"/>
    <col min="4357" max="4357" width="13.421875" style="2" customWidth="1"/>
    <col min="4358" max="4358" width="12.8515625" style="2" customWidth="1"/>
    <col min="4359" max="4362" width="13.57421875" style="2" customWidth="1"/>
    <col min="4363" max="4363" width="18.28125" style="2" customWidth="1"/>
    <col min="4364" max="4371" width="13.7109375" style="2" customWidth="1"/>
    <col min="4372" max="4372" width="14.00390625" style="2" customWidth="1"/>
    <col min="4373" max="4373" width="18.28125" style="2" customWidth="1"/>
    <col min="4374" max="4376" width="13.8515625" style="2" customWidth="1"/>
    <col min="4377" max="4382" width="13.7109375" style="2" customWidth="1"/>
    <col min="4383" max="4608" width="11.421875" style="2" customWidth="1"/>
    <col min="4609" max="4609" width="18.28125" style="2" customWidth="1"/>
    <col min="4610" max="4610" width="15.7109375" style="2" customWidth="1"/>
    <col min="4611" max="4612" width="13.7109375" style="2" customWidth="1"/>
    <col min="4613" max="4613" width="13.421875" style="2" customWidth="1"/>
    <col min="4614" max="4614" width="12.8515625" style="2" customWidth="1"/>
    <col min="4615" max="4618" width="13.57421875" style="2" customWidth="1"/>
    <col min="4619" max="4619" width="18.28125" style="2" customWidth="1"/>
    <col min="4620" max="4627" width="13.7109375" style="2" customWidth="1"/>
    <col min="4628" max="4628" width="14.00390625" style="2" customWidth="1"/>
    <col min="4629" max="4629" width="18.28125" style="2" customWidth="1"/>
    <col min="4630" max="4632" width="13.8515625" style="2" customWidth="1"/>
    <col min="4633" max="4638" width="13.7109375" style="2" customWidth="1"/>
    <col min="4639" max="4864" width="11.421875" style="2" customWidth="1"/>
    <col min="4865" max="4865" width="18.28125" style="2" customWidth="1"/>
    <col min="4866" max="4866" width="15.7109375" style="2" customWidth="1"/>
    <col min="4867" max="4868" width="13.7109375" style="2" customWidth="1"/>
    <col min="4869" max="4869" width="13.421875" style="2" customWidth="1"/>
    <col min="4870" max="4870" width="12.8515625" style="2" customWidth="1"/>
    <col min="4871" max="4874" width="13.57421875" style="2" customWidth="1"/>
    <col min="4875" max="4875" width="18.28125" style="2" customWidth="1"/>
    <col min="4876" max="4883" width="13.7109375" style="2" customWidth="1"/>
    <col min="4884" max="4884" width="14.00390625" style="2" customWidth="1"/>
    <col min="4885" max="4885" width="18.28125" style="2" customWidth="1"/>
    <col min="4886" max="4888" width="13.8515625" style="2" customWidth="1"/>
    <col min="4889" max="4894" width="13.7109375" style="2" customWidth="1"/>
    <col min="4895" max="5120" width="11.421875" style="2" customWidth="1"/>
    <col min="5121" max="5121" width="18.28125" style="2" customWidth="1"/>
    <col min="5122" max="5122" width="15.7109375" style="2" customWidth="1"/>
    <col min="5123" max="5124" width="13.7109375" style="2" customWidth="1"/>
    <col min="5125" max="5125" width="13.421875" style="2" customWidth="1"/>
    <col min="5126" max="5126" width="12.8515625" style="2" customWidth="1"/>
    <col min="5127" max="5130" width="13.57421875" style="2" customWidth="1"/>
    <col min="5131" max="5131" width="18.28125" style="2" customWidth="1"/>
    <col min="5132" max="5139" width="13.7109375" style="2" customWidth="1"/>
    <col min="5140" max="5140" width="14.00390625" style="2" customWidth="1"/>
    <col min="5141" max="5141" width="18.28125" style="2" customWidth="1"/>
    <col min="5142" max="5144" width="13.8515625" style="2" customWidth="1"/>
    <col min="5145" max="5150" width="13.7109375" style="2" customWidth="1"/>
    <col min="5151" max="5376" width="11.421875" style="2" customWidth="1"/>
    <col min="5377" max="5377" width="18.28125" style="2" customWidth="1"/>
    <col min="5378" max="5378" width="15.7109375" style="2" customWidth="1"/>
    <col min="5379" max="5380" width="13.7109375" style="2" customWidth="1"/>
    <col min="5381" max="5381" width="13.421875" style="2" customWidth="1"/>
    <col min="5382" max="5382" width="12.8515625" style="2" customWidth="1"/>
    <col min="5383" max="5386" width="13.57421875" style="2" customWidth="1"/>
    <col min="5387" max="5387" width="18.28125" style="2" customWidth="1"/>
    <col min="5388" max="5395" width="13.7109375" style="2" customWidth="1"/>
    <col min="5396" max="5396" width="14.00390625" style="2" customWidth="1"/>
    <col min="5397" max="5397" width="18.28125" style="2" customWidth="1"/>
    <col min="5398" max="5400" width="13.8515625" style="2" customWidth="1"/>
    <col min="5401" max="5406" width="13.7109375" style="2" customWidth="1"/>
    <col min="5407" max="5632" width="11.421875" style="2" customWidth="1"/>
    <col min="5633" max="5633" width="18.28125" style="2" customWidth="1"/>
    <col min="5634" max="5634" width="15.7109375" style="2" customWidth="1"/>
    <col min="5635" max="5636" width="13.7109375" style="2" customWidth="1"/>
    <col min="5637" max="5637" width="13.421875" style="2" customWidth="1"/>
    <col min="5638" max="5638" width="12.8515625" style="2" customWidth="1"/>
    <col min="5639" max="5642" width="13.57421875" style="2" customWidth="1"/>
    <col min="5643" max="5643" width="18.28125" style="2" customWidth="1"/>
    <col min="5644" max="5651" width="13.7109375" style="2" customWidth="1"/>
    <col min="5652" max="5652" width="14.00390625" style="2" customWidth="1"/>
    <col min="5653" max="5653" width="18.28125" style="2" customWidth="1"/>
    <col min="5654" max="5656" width="13.8515625" style="2" customWidth="1"/>
    <col min="5657" max="5662" width="13.7109375" style="2" customWidth="1"/>
    <col min="5663" max="5888" width="11.421875" style="2" customWidth="1"/>
    <col min="5889" max="5889" width="18.28125" style="2" customWidth="1"/>
    <col min="5890" max="5890" width="15.7109375" style="2" customWidth="1"/>
    <col min="5891" max="5892" width="13.7109375" style="2" customWidth="1"/>
    <col min="5893" max="5893" width="13.421875" style="2" customWidth="1"/>
    <col min="5894" max="5894" width="12.8515625" style="2" customWidth="1"/>
    <col min="5895" max="5898" width="13.57421875" style="2" customWidth="1"/>
    <col min="5899" max="5899" width="18.28125" style="2" customWidth="1"/>
    <col min="5900" max="5907" width="13.7109375" style="2" customWidth="1"/>
    <col min="5908" max="5908" width="14.00390625" style="2" customWidth="1"/>
    <col min="5909" max="5909" width="18.28125" style="2" customWidth="1"/>
    <col min="5910" max="5912" width="13.8515625" style="2" customWidth="1"/>
    <col min="5913" max="5918" width="13.7109375" style="2" customWidth="1"/>
    <col min="5919" max="6144" width="11.421875" style="2" customWidth="1"/>
    <col min="6145" max="6145" width="18.28125" style="2" customWidth="1"/>
    <col min="6146" max="6146" width="15.7109375" style="2" customWidth="1"/>
    <col min="6147" max="6148" width="13.7109375" style="2" customWidth="1"/>
    <col min="6149" max="6149" width="13.421875" style="2" customWidth="1"/>
    <col min="6150" max="6150" width="12.8515625" style="2" customWidth="1"/>
    <col min="6151" max="6154" width="13.57421875" style="2" customWidth="1"/>
    <col min="6155" max="6155" width="18.28125" style="2" customWidth="1"/>
    <col min="6156" max="6163" width="13.7109375" style="2" customWidth="1"/>
    <col min="6164" max="6164" width="14.00390625" style="2" customWidth="1"/>
    <col min="6165" max="6165" width="18.28125" style="2" customWidth="1"/>
    <col min="6166" max="6168" width="13.8515625" style="2" customWidth="1"/>
    <col min="6169" max="6174" width="13.7109375" style="2" customWidth="1"/>
    <col min="6175" max="6400" width="11.421875" style="2" customWidth="1"/>
    <col min="6401" max="6401" width="18.28125" style="2" customWidth="1"/>
    <col min="6402" max="6402" width="15.7109375" style="2" customWidth="1"/>
    <col min="6403" max="6404" width="13.7109375" style="2" customWidth="1"/>
    <col min="6405" max="6405" width="13.421875" style="2" customWidth="1"/>
    <col min="6406" max="6406" width="12.8515625" style="2" customWidth="1"/>
    <col min="6407" max="6410" width="13.57421875" style="2" customWidth="1"/>
    <col min="6411" max="6411" width="18.28125" style="2" customWidth="1"/>
    <col min="6412" max="6419" width="13.7109375" style="2" customWidth="1"/>
    <col min="6420" max="6420" width="14.00390625" style="2" customWidth="1"/>
    <col min="6421" max="6421" width="18.28125" style="2" customWidth="1"/>
    <col min="6422" max="6424" width="13.8515625" style="2" customWidth="1"/>
    <col min="6425" max="6430" width="13.7109375" style="2" customWidth="1"/>
    <col min="6431" max="6656" width="11.421875" style="2" customWidth="1"/>
    <col min="6657" max="6657" width="18.28125" style="2" customWidth="1"/>
    <col min="6658" max="6658" width="15.7109375" style="2" customWidth="1"/>
    <col min="6659" max="6660" width="13.7109375" style="2" customWidth="1"/>
    <col min="6661" max="6661" width="13.421875" style="2" customWidth="1"/>
    <col min="6662" max="6662" width="12.8515625" style="2" customWidth="1"/>
    <col min="6663" max="6666" width="13.57421875" style="2" customWidth="1"/>
    <col min="6667" max="6667" width="18.28125" style="2" customWidth="1"/>
    <col min="6668" max="6675" width="13.7109375" style="2" customWidth="1"/>
    <col min="6676" max="6676" width="14.00390625" style="2" customWidth="1"/>
    <col min="6677" max="6677" width="18.28125" style="2" customWidth="1"/>
    <col min="6678" max="6680" width="13.8515625" style="2" customWidth="1"/>
    <col min="6681" max="6686" width="13.7109375" style="2" customWidth="1"/>
    <col min="6687" max="6912" width="11.421875" style="2" customWidth="1"/>
    <col min="6913" max="6913" width="18.28125" style="2" customWidth="1"/>
    <col min="6914" max="6914" width="15.7109375" style="2" customWidth="1"/>
    <col min="6915" max="6916" width="13.7109375" style="2" customWidth="1"/>
    <col min="6917" max="6917" width="13.421875" style="2" customWidth="1"/>
    <col min="6918" max="6918" width="12.8515625" style="2" customWidth="1"/>
    <col min="6919" max="6922" width="13.57421875" style="2" customWidth="1"/>
    <col min="6923" max="6923" width="18.28125" style="2" customWidth="1"/>
    <col min="6924" max="6931" width="13.7109375" style="2" customWidth="1"/>
    <col min="6932" max="6932" width="14.00390625" style="2" customWidth="1"/>
    <col min="6933" max="6933" width="18.28125" style="2" customWidth="1"/>
    <col min="6934" max="6936" width="13.8515625" style="2" customWidth="1"/>
    <col min="6937" max="6942" width="13.7109375" style="2" customWidth="1"/>
    <col min="6943" max="7168" width="11.421875" style="2" customWidth="1"/>
    <col min="7169" max="7169" width="18.28125" style="2" customWidth="1"/>
    <col min="7170" max="7170" width="15.7109375" style="2" customWidth="1"/>
    <col min="7171" max="7172" width="13.7109375" style="2" customWidth="1"/>
    <col min="7173" max="7173" width="13.421875" style="2" customWidth="1"/>
    <col min="7174" max="7174" width="12.8515625" style="2" customWidth="1"/>
    <col min="7175" max="7178" width="13.57421875" style="2" customWidth="1"/>
    <col min="7179" max="7179" width="18.28125" style="2" customWidth="1"/>
    <col min="7180" max="7187" width="13.7109375" style="2" customWidth="1"/>
    <col min="7188" max="7188" width="14.00390625" style="2" customWidth="1"/>
    <col min="7189" max="7189" width="18.28125" style="2" customWidth="1"/>
    <col min="7190" max="7192" width="13.8515625" style="2" customWidth="1"/>
    <col min="7193" max="7198" width="13.7109375" style="2" customWidth="1"/>
    <col min="7199" max="7424" width="11.421875" style="2" customWidth="1"/>
    <col min="7425" max="7425" width="18.28125" style="2" customWidth="1"/>
    <col min="7426" max="7426" width="15.7109375" style="2" customWidth="1"/>
    <col min="7427" max="7428" width="13.7109375" style="2" customWidth="1"/>
    <col min="7429" max="7429" width="13.421875" style="2" customWidth="1"/>
    <col min="7430" max="7430" width="12.8515625" style="2" customWidth="1"/>
    <col min="7431" max="7434" width="13.57421875" style="2" customWidth="1"/>
    <col min="7435" max="7435" width="18.28125" style="2" customWidth="1"/>
    <col min="7436" max="7443" width="13.7109375" style="2" customWidth="1"/>
    <col min="7444" max="7444" width="14.00390625" style="2" customWidth="1"/>
    <col min="7445" max="7445" width="18.28125" style="2" customWidth="1"/>
    <col min="7446" max="7448" width="13.8515625" style="2" customWidth="1"/>
    <col min="7449" max="7454" width="13.7109375" style="2" customWidth="1"/>
    <col min="7455" max="7680" width="11.421875" style="2" customWidth="1"/>
    <col min="7681" max="7681" width="18.28125" style="2" customWidth="1"/>
    <col min="7682" max="7682" width="15.7109375" style="2" customWidth="1"/>
    <col min="7683" max="7684" width="13.7109375" style="2" customWidth="1"/>
    <col min="7685" max="7685" width="13.421875" style="2" customWidth="1"/>
    <col min="7686" max="7686" width="12.8515625" style="2" customWidth="1"/>
    <col min="7687" max="7690" width="13.57421875" style="2" customWidth="1"/>
    <col min="7691" max="7691" width="18.28125" style="2" customWidth="1"/>
    <col min="7692" max="7699" width="13.7109375" style="2" customWidth="1"/>
    <col min="7700" max="7700" width="14.00390625" style="2" customWidth="1"/>
    <col min="7701" max="7701" width="18.28125" style="2" customWidth="1"/>
    <col min="7702" max="7704" width="13.8515625" style="2" customWidth="1"/>
    <col min="7705" max="7710" width="13.7109375" style="2" customWidth="1"/>
    <col min="7711" max="7936" width="11.421875" style="2" customWidth="1"/>
    <col min="7937" max="7937" width="18.28125" style="2" customWidth="1"/>
    <col min="7938" max="7938" width="15.7109375" style="2" customWidth="1"/>
    <col min="7939" max="7940" width="13.7109375" style="2" customWidth="1"/>
    <col min="7941" max="7941" width="13.421875" style="2" customWidth="1"/>
    <col min="7942" max="7942" width="12.8515625" style="2" customWidth="1"/>
    <col min="7943" max="7946" width="13.57421875" style="2" customWidth="1"/>
    <col min="7947" max="7947" width="18.28125" style="2" customWidth="1"/>
    <col min="7948" max="7955" width="13.7109375" style="2" customWidth="1"/>
    <col min="7956" max="7956" width="14.00390625" style="2" customWidth="1"/>
    <col min="7957" max="7957" width="18.28125" style="2" customWidth="1"/>
    <col min="7958" max="7960" width="13.8515625" style="2" customWidth="1"/>
    <col min="7961" max="7966" width="13.7109375" style="2" customWidth="1"/>
    <col min="7967" max="8192" width="11.421875" style="2" customWidth="1"/>
    <col min="8193" max="8193" width="18.28125" style="2" customWidth="1"/>
    <col min="8194" max="8194" width="15.7109375" style="2" customWidth="1"/>
    <col min="8195" max="8196" width="13.7109375" style="2" customWidth="1"/>
    <col min="8197" max="8197" width="13.421875" style="2" customWidth="1"/>
    <col min="8198" max="8198" width="12.8515625" style="2" customWidth="1"/>
    <col min="8199" max="8202" width="13.57421875" style="2" customWidth="1"/>
    <col min="8203" max="8203" width="18.28125" style="2" customWidth="1"/>
    <col min="8204" max="8211" width="13.7109375" style="2" customWidth="1"/>
    <col min="8212" max="8212" width="14.00390625" style="2" customWidth="1"/>
    <col min="8213" max="8213" width="18.28125" style="2" customWidth="1"/>
    <col min="8214" max="8216" width="13.8515625" style="2" customWidth="1"/>
    <col min="8217" max="8222" width="13.7109375" style="2" customWidth="1"/>
    <col min="8223" max="8448" width="11.421875" style="2" customWidth="1"/>
    <col min="8449" max="8449" width="18.28125" style="2" customWidth="1"/>
    <col min="8450" max="8450" width="15.7109375" style="2" customWidth="1"/>
    <col min="8451" max="8452" width="13.7109375" style="2" customWidth="1"/>
    <col min="8453" max="8453" width="13.421875" style="2" customWidth="1"/>
    <col min="8454" max="8454" width="12.8515625" style="2" customWidth="1"/>
    <col min="8455" max="8458" width="13.57421875" style="2" customWidth="1"/>
    <col min="8459" max="8459" width="18.28125" style="2" customWidth="1"/>
    <col min="8460" max="8467" width="13.7109375" style="2" customWidth="1"/>
    <col min="8468" max="8468" width="14.00390625" style="2" customWidth="1"/>
    <col min="8469" max="8469" width="18.28125" style="2" customWidth="1"/>
    <col min="8470" max="8472" width="13.8515625" style="2" customWidth="1"/>
    <col min="8473" max="8478" width="13.7109375" style="2" customWidth="1"/>
    <col min="8479" max="8704" width="11.421875" style="2" customWidth="1"/>
    <col min="8705" max="8705" width="18.28125" style="2" customWidth="1"/>
    <col min="8706" max="8706" width="15.7109375" style="2" customWidth="1"/>
    <col min="8707" max="8708" width="13.7109375" style="2" customWidth="1"/>
    <col min="8709" max="8709" width="13.421875" style="2" customWidth="1"/>
    <col min="8710" max="8710" width="12.8515625" style="2" customWidth="1"/>
    <col min="8711" max="8714" width="13.57421875" style="2" customWidth="1"/>
    <col min="8715" max="8715" width="18.28125" style="2" customWidth="1"/>
    <col min="8716" max="8723" width="13.7109375" style="2" customWidth="1"/>
    <col min="8724" max="8724" width="14.00390625" style="2" customWidth="1"/>
    <col min="8725" max="8725" width="18.28125" style="2" customWidth="1"/>
    <col min="8726" max="8728" width="13.8515625" style="2" customWidth="1"/>
    <col min="8729" max="8734" width="13.7109375" style="2" customWidth="1"/>
    <col min="8735" max="8960" width="11.421875" style="2" customWidth="1"/>
    <col min="8961" max="8961" width="18.28125" style="2" customWidth="1"/>
    <col min="8962" max="8962" width="15.7109375" style="2" customWidth="1"/>
    <col min="8963" max="8964" width="13.7109375" style="2" customWidth="1"/>
    <col min="8965" max="8965" width="13.421875" style="2" customWidth="1"/>
    <col min="8966" max="8966" width="12.8515625" style="2" customWidth="1"/>
    <col min="8967" max="8970" width="13.57421875" style="2" customWidth="1"/>
    <col min="8971" max="8971" width="18.28125" style="2" customWidth="1"/>
    <col min="8972" max="8979" width="13.7109375" style="2" customWidth="1"/>
    <col min="8980" max="8980" width="14.00390625" style="2" customWidth="1"/>
    <col min="8981" max="8981" width="18.28125" style="2" customWidth="1"/>
    <col min="8982" max="8984" width="13.8515625" style="2" customWidth="1"/>
    <col min="8985" max="8990" width="13.7109375" style="2" customWidth="1"/>
    <col min="8991" max="9216" width="11.421875" style="2" customWidth="1"/>
    <col min="9217" max="9217" width="18.28125" style="2" customWidth="1"/>
    <col min="9218" max="9218" width="15.7109375" style="2" customWidth="1"/>
    <col min="9219" max="9220" width="13.7109375" style="2" customWidth="1"/>
    <col min="9221" max="9221" width="13.421875" style="2" customWidth="1"/>
    <col min="9222" max="9222" width="12.8515625" style="2" customWidth="1"/>
    <col min="9223" max="9226" width="13.57421875" style="2" customWidth="1"/>
    <col min="9227" max="9227" width="18.28125" style="2" customWidth="1"/>
    <col min="9228" max="9235" width="13.7109375" style="2" customWidth="1"/>
    <col min="9236" max="9236" width="14.00390625" style="2" customWidth="1"/>
    <col min="9237" max="9237" width="18.28125" style="2" customWidth="1"/>
    <col min="9238" max="9240" width="13.8515625" style="2" customWidth="1"/>
    <col min="9241" max="9246" width="13.7109375" style="2" customWidth="1"/>
    <col min="9247" max="9472" width="11.421875" style="2" customWidth="1"/>
    <col min="9473" max="9473" width="18.28125" style="2" customWidth="1"/>
    <col min="9474" max="9474" width="15.7109375" style="2" customWidth="1"/>
    <col min="9475" max="9476" width="13.7109375" style="2" customWidth="1"/>
    <col min="9477" max="9477" width="13.421875" style="2" customWidth="1"/>
    <col min="9478" max="9478" width="12.8515625" style="2" customWidth="1"/>
    <col min="9479" max="9482" width="13.57421875" style="2" customWidth="1"/>
    <col min="9483" max="9483" width="18.28125" style="2" customWidth="1"/>
    <col min="9484" max="9491" width="13.7109375" style="2" customWidth="1"/>
    <col min="9492" max="9492" width="14.00390625" style="2" customWidth="1"/>
    <col min="9493" max="9493" width="18.28125" style="2" customWidth="1"/>
    <col min="9494" max="9496" width="13.8515625" style="2" customWidth="1"/>
    <col min="9497" max="9502" width="13.7109375" style="2" customWidth="1"/>
    <col min="9503" max="9728" width="11.421875" style="2" customWidth="1"/>
    <col min="9729" max="9729" width="18.28125" style="2" customWidth="1"/>
    <col min="9730" max="9730" width="15.7109375" style="2" customWidth="1"/>
    <col min="9731" max="9732" width="13.7109375" style="2" customWidth="1"/>
    <col min="9733" max="9733" width="13.421875" style="2" customWidth="1"/>
    <col min="9734" max="9734" width="12.8515625" style="2" customWidth="1"/>
    <col min="9735" max="9738" width="13.57421875" style="2" customWidth="1"/>
    <col min="9739" max="9739" width="18.28125" style="2" customWidth="1"/>
    <col min="9740" max="9747" width="13.7109375" style="2" customWidth="1"/>
    <col min="9748" max="9748" width="14.00390625" style="2" customWidth="1"/>
    <col min="9749" max="9749" width="18.28125" style="2" customWidth="1"/>
    <col min="9750" max="9752" width="13.8515625" style="2" customWidth="1"/>
    <col min="9753" max="9758" width="13.7109375" style="2" customWidth="1"/>
    <col min="9759" max="9984" width="11.421875" style="2" customWidth="1"/>
    <col min="9985" max="9985" width="18.28125" style="2" customWidth="1"/>
    <col min="9986" max="9986" width="15.7109375" style="2" customWidth="1"/>
    <col min="9987" max="9988" width="13.7109375" style="2" customWidth="1"/>
    <col min="9989" max="9989" width="13.421875" style="2" customWidth="1"/>
    <col min="9990" max="9990" width="12.8515625" style="2" customWidth="1"/>
    <col min="9991" max="9994" width="13.57421875" style="2" customWidth="1"/>
    <col min="9995" max="9995" width="18.28125" style="2" customWidth="1"/>
    <col min="9996" max="10003" width="13.7109375" style="2" customWidth="1"/>
    <col min="10004" max="10004" width="14.00390625" style="2" customWidth="1"/>
    <col min="10005" max="10005" width="18.28125" style="2" customWidth="1"/>
    <col min="10006" max="10008" width="13.8515625" style="2" customWidth="1"/>
    <col min="10009" max="10014" width="13.7109375" style="2" customWidth="1"/>
    <col min="10015" max="10240" width="11.421875" style="2" customWidth="1"/>
    <col min="10241" max="10241" width="18.28125" style="2" customWidth="1"/>
    <col min="10242" max="10242" width="15.7109375" style="2" customWidth="1"/>
    <col min="10243" max="10244" width="13.7109375" style="2" customWidth="1"/>
    <col min="10245" max="10245" width="13.421875" style="2" customWidth="1"/>
    <col min="10246" max="10246" width="12.8515625" style="2" customWidth="1"/>
    <col min="10247" max="10250" width="13.57421875" style="2" customWidth="1"/>
    <col min="10251" max="10251" width="18.28125" style="2" customWidth="1"/>
    <col min="10252" max="10259" width="13.7109375" style="2" customWidth="1"/>
    <col min="10260" max="10260" width="14.00390625" style="2" customWidth="1"/>
    <col min="10261" max="10261" width="18.28125" style="2" customWidth="1"/>
    <col min="10262" max="10264" width="13.8515625" style="2" customWidth="1"/>
    <col min="10265" max="10270" width="13.7109375" style="2" customWidth="1"/>
    <col min="10271" max="10496" width="11.421875" style="2" customWidth="1"/>
    <col min="10497" max="10497" width="18.28125" style="2" customWidth="1"/>
    <col min="10498" max="10498" width="15.7109375" style="2" customWidth="1"/>
    <col min="10499" max="10500" width="13.7109375" style="2" customWidth="1"/>
    <col min="10501" max="10501" width="13.421875" style="2" customWidth="1"/>
    <col min="10502" max="10502" width="12.8515625" style="2" customWidth="1"/>
    <col min="10503" max="10506" width="13.57421875" style="2" customWidth="1"/>
    <col min="10507" max="10507" width="18.28125" style="2" customWidth="1"/>
    <col min="10508" max="10515" width="13.7109375" style="2" customWidth="1"/>
    <col min="10516" max="10516" width="14.00390625" style="2" customWidth="1"/>
    <col min="10517" max="10517" width="18.28125" style="2" customWidth="1"/>
    <col min="10518" max="10520" width="13.8515625" style="2" customWidth="1"/>
    <col min="10521" max="10526" width="13.7109375" style="2" customWidth="1"/>
    <col min="10527" max="10752" width="11.421875" style="2" customWidth="1"/>
    <col min="10753" max="10753" width="18.28125" style="2" customWidth="1"/>
    <col min="10754" max="10754" width="15.7109375" style="2" customWidth="1"/>
    <col min="10755" max="10756" width="13.7109375" style="2" customWidth="1"/>
    <col min="10757" max="10757" width="13.421875" style="2" customWidth="1"/>
    <col min="10758" max="10758" width="12.8515625" style="2" customWidth="1"/>
    <col min="10759" max="10762" width="13.57421875" style="2" customWidth="1"/>
    <col min="10763" max="10763" width="18.28125" style="2" customWidth="1"/>
    <col min="10764" max="10771" width="13.7109375" style="2" customWidth="1"/>
    <col min="10772" max="10772" width="14.00390625" style="2" customWidth="1"/>
    <col min="10773" max="10773" width="18.28125" style="2" customWidth="1"/>
    <col min="10774" max="10776" width="13.8515625" style="2" customWidth="1"/>
    <col min="10777" max="10782" width="13.7109375" style="2" customWidth="1"/>
    <col min="10783" max="11008" width="11.421875" style="2" customWidth="1"/>
    <col min="11009" max="11009" width="18.28125" style="2" customWidth="1"/>
    <col min="11010" max="11010" width="15.7109375" style="2" customWidth="1"/>
    <col min="11011" max="11012" width="13.7109375" style="2" customWidth="1"/>
    <col min="11013" max="11013" width="13.421875" style="2" customWidth="1"/>
    <col min="11014" max="11014" width="12.8515625" style="2" customWidth="1"/>
    <col min="11015" max="11018" width="13.57421875" style="2" customWidth="1"/>
    <col min="11019" max="11019" width="18.28125" style="2" customWidth="1"/>
    <col min="11020" max="11027" width="13.7109375" style="2" customWidth="1"/>
    <col min="11028" max="11028" width="14.00390625" style="2" customWidth="1"/>
    <col min="11029" max="11029" width="18.28125" style="2" customWidth="1"/>
    <col min="11030" max="11032" width="13.8515625" style="2" customWidth="1"/>
    <col min="11033" max="11038" width="13.7109375" style="2" customWidth="1"/>
    <col min="11039" max="11264" width="11.421875" style="2" customWidth="1"/>
    <col min="11265" max="11265" width="18.28125" style="2" customWidth="1"/>
    <col min="11266" max="11266" width="15.7109375" style="2" customWidth="1"/>
    <col min="11267" max="11268" width="13.7109375" style="2" customWidth="1"/>
    <col min="11269" max="11269" width="13.421875" style="2" customWidth="1"/>
    <col min="11270" max="11270" width="12.8515625" style="2" customWidth="1"/>
    <col min="11271" max="11274" width="13.57421875" style="2" customWidth="1"/>
    <col min="11275" max="11275" width="18.28125" style="2" customWidth="1"/>
    <col min="11276" max="11283" width="13.7109375" style="2" customWidth="1"/>
    <col min="11284" max="11284" width="14.00390625" style="2" customWidth="1"/>
    <col min="11285" max="11285" width="18.28125" style="2" customWidth="1"/>
    <col min="11286" max="11288" width="13.8515625" style="2" customWidth="1"/>
    <col min="11289" max="11294" width="13.7109375" style="2" customWidth="1"/>
    <col min="11295" max="11520" width="11.421875" style="2" customWidth="1"/>
    <col min="11521" max="11521" width="18.28125" style="2" customWidth="1"/>
    <col min="11522" max="11522" width="15.7109375" style="2" customWidth="1"/>
    <col min="11523" max="11524" width="13.7109375" style="2" customWidth="1"/>
    <col min="11525" max="11525" width="13.421875" style="2" customWidth="1"/>
    <col min="11526" max="11526" width="12.8515625" style="2" customWidth="1"/>
    <col min="11527" max="11530" width="13.57421875" style="2" customWidth="1"/>
    <col min="11531" max="11531" width="18.28125" style="2" customWidth="1"/>
    <col min="11532" max="11539" width="13.7109375" style="2" customWidth="1"/>
    <col min="11540" max="11540" width="14.00390625" style="2" customWidth="1"/>
    <col min="11541" max="11541" width="18.28125" style="2" customWidth="1"/>
    <col min="11542" max="11544" width="13.8515625" style="2" customWidth="1"/>
    <col min="11545" max="11550" width="13.7109375" style="2" customWidth="1"/>
    <col min="11551" max="11776" width="11.421875" style="2" customWidth="1"/>
    <col min="11777" max="11777" width="18.28125" style="2" customWidth="1"/>
    <col min="11778" max="11778" width="15.7109375" style="2" customWidth="1"/>
    <col min="11779" max="11780" width="13.7109375" style="2" customWidth="1"/>
    <col min="11781" max="11781" width="13.421875" style="2" customWidth="1"/>
    <col min="11782" max="11782" width="12.8515625" style="2" customWidth="1"/>
    <col min="11783" max="11786" width="13.57421875" style="2" customWidth="1"/>
    <col min="11787" max="11787" width="18.28125" style="2" customWidth="1"/>
    <col min="11788" max="11795" width="13.7109375" style="2" customWidth="1"/>
    <col min="11796" max="11796" width="14.00390625" style="2" customWidth="1"/>
    <col min="11797" max="11797" width="18.28125" style="2" customWidth="1"/>
    <col min="11798" max="11800" width="13.8515625" style="2" customWidth="1"/>
    <col min="11801" max="11806" width="13.7109375" style="2" customWidth="1"/>
    <col min="11807" max="12032" width="11.421875" style="2" customWidth="1"/>
    <col min="12033" max="12033" width="18.28125" style="2" customWidth="1"/>
    <col min="12034" max="12034" width="15.7109375" style="2" customWidth="1"/>
    <col min="12035" max="12036" width="13.7109375" style="2" customWidth="1"/>
    <col min="12037" max="12037" width="13.421875" style="2" customWidth="1"/>
    <col min="12038" max="12038" width="12.8515625" style="2" customWidth="1"/>
    <col min="12039" max="12042" width="13.57421875" style="2" customWidth="1"/>
    <col min="12043" max="12043" width="18.28125" style="2" customWidth="1"/>
    <col min="12044" max="12051" width="13.7109375" style="2" customWidth="1"/>
    <col min="12052" max="12052" width="14.00390625" style="2" customWidth="1"/>
    <col min="12053" max="12053" width="18.28125" style="2" customWidth="1"/>
    <col min="12054" max="12056" width="13.8515625" style="2" customWidth="1"/>
    <col min="12057" max="12062" width="13.7109375" style="2" customWidth="1"/>
    <col min="12063" max="12288" width="11.421875" style="2" customWidth="1"/>
    <col min="12289" max="12289" width="18.28125" style="2" customWidth="1"/>
    <col min="12290" max="12290" width="15.7109375" style="2" customWidth="1"/>
    <col min="12291" max="12292" width="13.7109375" style="2" customWidth="1"/>
    <col min="12293" max="12293" width="13.421875" style="2" customWidth="1"/>
    <col min="12294" max="12294" width="12.8515625" style="2" customWidth="1"/>
    <col min="12295" max="12298" width="13.57421875" style="2" customWidth="1"/>
    <col min="12299" max="12299" width="18.28125" style="2" customWidth="1"/>
    <col min="12300" max="12307" width="13.7109375" style="2" customWidth="1"/>
    <col min="12308" max="12308" width="14.00390625" style="2" customWidth="1"/>
    <col min="12309" max="12309" width="18.28125" style="2" customWidth="1"/>
    <col min="12310" max="12312" width="13.8515625" style="2" customWidth="1"/>
    <col min="12313" max="12318" width="13.7109375" style="2" customWidth="1"/>
    <col min="12319" max="12544" width="11.421875" style="2" customWidth="1"/>
    <col min="12545" max="12545" width="18.28125" style="2" customWidth="1"/>
    <col min="12546" max="12546" width="15.7109375" style="2" customWidth="1"/>
    <col min="12547" max="12548" width="13.7109375" style="2" customWidth="1"/>
    <col min="12549" max="12549" width="13.421875" style="2" customWidth="1"/>
    <col min="12550" max="12550" width="12.8515625" style="2" customWidth="1"/>
    <col min="12551" max="12554" width="13.57421875" style="2" customWidth="1"/>
    <col min="12555" max="12555" width="18.28125" style="2" customWidth="1"/>
    <col min="12556" max="12563" width="13.7109375" style="2" customWidth="1"/>
    <col min="12564" max="12564" width="14.00390625" style="2" customWidth="1"/>
    <col min="12565" max="12565" width="18.28125" style="2" customWidth="1"/>
    <col min="12566" max="12568" width="13.8515625" style="2" customWidth="1"/>
    <col min="12569" max="12574" width="13.7109375" style="2" customWidth="1"/>
    <col min="12575" max="12800" width="11.421875" style="2" customWidth="1"/>
    <col min="12801" max="12801" width="18.28125" style="2" customWidth="1"/>
    <col min="12802" max="12802" width="15.7109375" style="2" customWidth="1"/>
    <col min="12803" max="12804" width="13.7109375" style="2" customWidth="1"/>
    <col min="12805" max="12805" width="13.421875" style="2" customWidth="1"/>
    <col min="12806" max="12806" width="12.8515625" style="2" customWidth="1"/>
    <col min="12807" max="12810" width="13.57421875" style="2" customWidth="1"/>
    <col min="12811" max="12811" width="18.28125" style="2" customWidth="1"/>
    <col min="12812" max="12819" width="13.7109375" style="2" customWidth="1"/>
    <col min="12820" max="12820" width="14.00390625" style="2" customWidth="1"/>
    <col min="12821" max="12821" width="18.28125" style="2" customWidth="1"/>
    <col min="12822" max="12824" width="13.8515625" style="2" customWidth="1"/>
    <col min="12825" max="12830" width="13.7109375" style="2" customWidth="1"/>
    <col min="12831" max="13056" width="11.421875" style="2" customWidth="1"/>
    <col min="13057" max="13057" width="18.28125" style="2" customWidth="1"/>
    <col min="13058" max="13058" width="15.7109375" style="2" customWidth="1"/>
    <col min="13059" max="13060" width="13.7109375" style="2" customWidth="1"/>
    <col min="13061" max="13061" width="13.421875" style="2" customWidth="1"/>
    <col min="13062" max="13062" width="12.8515625" style="2" customWidth="1"/>
    <col min="13063" max="13066" width="13.57421875" style="2" customWidth="1"/>
    <col min="13067" max="13067" width="18.28125" style="2" customWidth="1"/>
    <col min="13068" max="13075" width="13.7109375" style="2" customWidth="1"/>
    <col min="13076" max="13076" width="14.00390625" style="2" customWidth="1"/>
    <col min="13077" max="13077" width="18.28125" style="2" customWidth="1"/>
    <col min="13078" max="13080" width="13.8515625" style="2" customWidth="1"/>
    <col min="13081" max="13086" width="13.7109375" style="2" customWidth="1"/>
    <col min="13087" max="13312" width="11.421875" style="2" customWidth="1"/>
    <col min="13313" max="13313" width="18.28125" style="2" customWidth="1"/>
    <col min="13314" max="13314" width="15.7109375" style="2" customWidth="1"/>
    <col min="13315" max="13316" width="13.7109375" style="2" customWidth="1"/>
    <col min="13317" max="13317" width="13.421875" style="2" customWidth="1"/>
    <col min="13318" max="13318" width="12.8515625" style="2" customWidth="1"/>
    <col min="13319" max="13322" width="13.57421875" style="2" customWidth="1"/>
    <col min="13323" max="13323" width="18.28125" style="2" customWidth="1"/>
    <col min="13324" max="13331" width="13.7109375" style="2" customWidth="1"/>
    <col min="13332" max="13332" width="14.00390625" style="2" customWidth="1"/>
    <col min="13333" max="13333" width="18.28125" style="2" customWidth="1"/>
    <col min="13334" max="13336" width="13.8515625" style="2" customWidth="1"/>
    <col min="13337" max="13342" width="13.7109375" style="2" customWidth="1"/>
    <col min="13343" max="13568" width="11.421875" style="2" customWidth="1"/>
    <col min="13569" max="13569" width="18.28125" style="2" customWidth="1"/>
    <col min="13570" max="13570" width="15.7109375" style="2" customWidth="1"/>
    <col min="13571" max="13572" width="13.7109375" style="2" customWidth="1"/>
    <col min="13573" max="13573" width="13.421875" style="2" customWidth="1"/>
    <col min="13574" max="13574" width="12.8515625" style="2" customWidth="1"/>
    <col min="13575" max="13578" width="13.57421875" style="2" customWidth="1"/>
    <col min="13579" max="13579" width="18.28125" style="2" customWidth="1"/>
    <col min="13580" max="13587" width="13.7109375" style="2" customWidth="1"/>
    <col min="13588" max="13588" width="14.00390625" style="2" customWidth="1"/>
    <col min="13589" max="13589" width="18.28125" style="2" customWidth="1"/>
    <col min="13590" max="13592" width="13.8515625" style="2" customWidth="1"/>
    <col min="13593" max="13598" width="13.7109375" style="2" customWidth="1"/>
    <col min="13599" max="13824" width="11.421875" style="2" customWidth="1"/>
    <col min="13825" max="13825" width="18.28125" style="2" customWidth="1"/>
    <col min="13826" max="13826" width="15.7109375" style="2" customWidth="1"/>
    <col min="13827" max="13828" width="13.7109375" style="2" customWidth="1"/>
    <col min="13829" max="13829" width="13.421875" style="2" customWidth="1"/>
    <col min="13830" max="13830" width="12.8515625" style="2" customWidth="1"/>
    <col min="13831" max="13834" width="13.57421875" style="2" customWidth="1"/>
    <col min="13835" max="13835" width="18.28125" style="2" customWidth="1"/>
    <col min="13836" max="13843" width="13.7109375" style="2" customWidth="1"/>
    <col min="13844" max="13844" width="14.00390625" style="2" customWidth="1"/>
    <col min="13845" max="13845" width="18.28125" style="2" customWidth="1"/>
    <col min="13846" max="13848" width="13.8515625" style="2" customWidth="1"/>
    <col min="13849" max="13854" width="13.7109375" style="2" customWidth="1"/>
    <col min="13855" max="14080" width="11.421875" style="2" customWidth="1"/>
    <col min="14081" max="14081" width="18.28125" style="2" customWidth="1"/>
    <col min="14082" max="14082" width="15.7109375" style="2" customWidth="1"/>
    <col min="14083" max="14084" width="13.7109375" style="2" customWidth="1"/>
    <col min="14085" max="14085" width="13.421875" style="2" customWidth="1"/>
    <col min="14086" max="14086" width="12.8515625" style="2" customWidth="1"/>
    <col min="14087" max="14090" width="13.57421875" style="2" customWidth="1"/>
    <col min="14091" max="14091" width="18.28125" style="2" customWidth="1"/>
    <col min="14092" max="14099" width="13.7109375" style="2" customWidth="1"/>
    <col min="14100" max="14100" width="14.00390625" style="2" customWidth="1"/>
    <col min="14101" max="14101" width="18.28125" style="2" customWidth="1"/>
    <col min="14102" max="14104" width="13.8515625" style="2" customWidth="1"/>
    <col min="14105" max="14110" width="13.7109375" style="2" customWidth="1"/>
    <col min="14111" max="14336" width="11.421875" style="2" customWidth="1"/>
    <col min="14337" max="14337" width="18.28125" style="2" customWidth="1"/>
    <col min="14338" max="14338" width="15.7109375" style="2" customWidth="1"/>
    <col min="14339" max="14340" width="13.7109375" style="2" customWidth="1"/>
    <col min="14341" max="14341" width="13.421875" style="2" customWidth="1"/>
    <col min="14342" max="14342" width="12.8515625" style="2" customWidth="1"/>
    <col min="14343" max="14346" width="13.57421875" style="2" customWidth="1"/>
    <col min="14347" max="14347" width="18.28125" style="2" customWidth="1"/>
    <col min="14348" max="14355" width="13.7109375" style="2" customWidth="1"/>
    <col min="14356" max="14356" width="14.00390625" style="2" customWidth="1"/>
    <col min="14357" max="14357" width="18.28125" style="2" customWidth="1"/>
    <col min="14358" max="14360" width="13.8515625" style="2" customWidth="1"/>
    <col min="14361" max="14366" width="13.7109375" style="2" customWidth="1"/>
    <col min="14367" max="14592" width="11.421875" style="2" customWidth="1"/>
    <col min="14593" max="14593" width="18.28125" style="2" customWidth="1"/>
    <col min="14594" max="14594" width="15.7109375" style="2" customWidth="1"/>
    <col min="14595" max="14596" width="13.7109375" style="2" customWidth="1"/>
    <col min="14597" max="14597" width="13.421875" style="2" customWidth="1"/>
    <col min="14598" max="14598" width="12.8515625" style="2" customWidth="1"/>
    <col min="14599" max="14602" width="13.57421875" style="2" customWidth="1"/>
    <col min="14603" max="14603" width="18.28125" style="2" customWidth="1"/>
    <col min="14604" max="14611" width="13.7109375" style="2" customWidth="1"/>
    <col min="14612" max="14612" width="14.00390625" style="2" customWidth="1"/>
    <col min="14613" max="14613" width="18.28125" style="2" customWidth="1"/>
    <col min="14614" max="14616" width="13.8515625" style="2" customWidth="1"/>
    <col min="14617" max="14622" width="13.7109375" style="2" customWidth="1"/>
    <col min="14623" max="14848" width="11.421875" style="2" customWidth="1"/>
    <col min="14849" max="14849" width="18.28125" style="2" customWidth="1"/>
    <col min="14850" max="14850" width="15.7109375" style="2" customWidth="1"/>
    <col min="14851" max="14852" width="13.7109375" style="2" customWidth="1"/>
    <col min="14853" max="14853" width="13.421875" style="2" customWidth="1"/>
    <col min="14854" max="14854" width="12.8515625" style="2" customWidth="1"/>
    <col min="14855" max="14858" width="13.57421875" style="2" customWidth="1"/>
    <col min="14859" max="14859" width="18.28125" style="2" customWidth="1"/>
    <col min="14860" max="14867" width="13.7109375" style="2" customWidth="1"/>
    <col min="14868" max="14868" width="14.00390625" style="2" customWidth="1"/>
    <col min="14869" max="14869" width="18.28125" style="2" customWidth="1"/>
    <col min="14870" max="14872" width="13.8515625" style="2" customWidth="1"/>
    <col min="14873" max="14878" width="13.7109375" style="2" customWidth="1"/>
    <col min="14879" max="15104" width="11.421875" style="2" customWidth="1"/>
    <col min="15105" max="15105" width="18.28125" style="2" customWidth="1"/>
    <col min="15106" max="15106" width="15.7109375" style="2" customWidth="1"/>
    <col min="15107" max="15108" width="13.7109375" style="2" customWidth="1"/>
    <col min="15109" max="15109" width="13.421875" style="2" customWidth="1"/>
    <col min="15110" max="15110" width="12.8515625" style="2" customWidth="1"/>
    <col min="15111" max="15114" width="13.57421875" style="2" customWidth="1"/>
    <col min="15115" max="15115" width="18.28125" style="2" customWidth="1"/>
    <col min="15116" max="15123" width="13.7109375" style="2" customWidth="1"/>
    <col min="15124" max="15124" width="14.00390625" style="2" customWidth="1"/>
    <col min="15125" max="15125" width="18.28125" style="2" customWidth="1"/>
    <col min="15126" max="15128" width="13.8515625" style="2" customWidth="1"/>
    <col min="15129" max="15134" width="13.7109375" style="2" customWidth="1"/>
    <col min="15135" max="15360" width="11.421875" style="2" customWidth="1"/>
    <col min="15361" max="15361" width="18.28125" style="2" customWidth="1"/>
    <col min="15362" max="15362" width="15.7109375" style="2" customWidth="1"/>
    <col min="15363" max="15364" width="13.7109375" style="2" customWidth="1"/>
    <col min="15365" max="15365" width="13.421875" style="2" customWidth="1"/>
    <col min="15366" max="15366" width="12.8515625" style="2" customWidth="1"/>
    <col min="15367" max="15370" width="13.57421875" style="2" customWidth="1"/>
    <col min="15371" max="15371" width="18.28125" style="2" customWidth="1"/>
    <col min="15372" max="15379" width="13.7109375" style="2" customWidth="1"/>
    <col min="15380" max="15380" width="14.00390625" style="2" customWidth="1"/>
    <col min="15381" max="15381" width="18.28125" style="2" customWidth="1"/>
    <col min="15382" max="15384" width="13.8515625" style="2" customWidth="1"/>
    <col min="15385" max="15390" width="13.7109375" style="2" customWidth="1"/>
    <col min="15391" max="15616" width="11.421875" style="2" customWidth="1"/>
    <col min="15617" max="15617" width="18.28125" style="2" customWidth="1"/>
    <col min="15618" max="15618" width="15.7109375" style="2" customWidth="1"/>
    <col min="15619" max="15620" width="13.7109375" style="2" customWidth="1"/>
    <col min="15621" max="15621" width="13.421875" style="2" customWidth="1"/>
    <col min="15622" max="15622" width="12.8515625" style="2" customWidth="1"/>
    <col min="15623" max="15626" width="13.57421875" style="2" customWidth="1"/>
    <col min="15627" max="15627" width="18.28125" style="2" customWidth="1"/>
    <col min="15628" max="15635" width="13.7109375" style="2" customWidth="1"/>
    <col min="15636" max="15636" width="14.00390625" style="2" customWidth="1"/>
    <col min="15637" max="15637" width="18.28125" style="2" customWidth="1"/>
    <col min="15638" max="15640" width="13.8515625" style="2" customWidth="1"/>
    <col min="15641" max="15646" width="13.7109375" style="2" customWidth="1"/>
    <col min="15647" max="15872" width="11.421875" style="2" customWidth="1"/>
    <col min="15873" max="15873" width="18.28125" style="2" customWidth="1"/>
    <col min="15874" max="15874" width="15.7109375" style="2" customWidth="1"/>
    <col min="15875" max="15876" width="13.7109375" style="2" customWidth="1"/>
    <col min="15877" max="15877" width="13.421875" style="2" customWidth="1"/>
    <col min="15878" max="15878" width="12.8515625" style="2" customWidth="1"/>
    <col min="15879" max="15882" width="13.57421875" style="2" customWidth="1"/>
    <col min="15883" max="15883" width="18.28125" style="2" customWidth="1"/>
    <col min="15884" max="15891" width="13.7109375" style="2" customWidth="1"/>
    <col min="15892" max="15892" width="14.00390625" style="2" customWidth="1"/>
    <col min="15893" max="15893" width="18.28125" style="2" customWidth="1"/>
    <col min="15894" max="15896" width="13.8515625" style="2" customWidth="1"/>
    <col min="15897" max="15902" width="13.7109375" style="2" customWidth="1"/>
    <col min="15903" max="16128" width="11.421875" style="2" customWidth="1"/>
    <col min="16129" max="16129" width="18.28125" style="2" customWidth="1"/>
    <col min="16130" max="16130" width="15.7109375" style="2" customWidth="1"/>
    <col min="16131" max="16132" width="13.7109375" style="2" customWidth="1"/>
    <col min="16133" max="16133" width="13.421875" style="2" customWidth="1"/>
    <col min="16134" max="16134" width="12.8515625" style="2" customWidth="1"/>
    <col min="16135" max="16138" width="13.57421875" style="2" customWidth="1"/>
    <col min="16139" max="16139" width="18.28125" style="2" customWidth="1"/>
    <col min="16140" max="16147" width="13.7109375" style="2" customWidth="1"/>
    <col min="16148" max="16148" width="14.00390625" style="2" customWidth="1"/>
    <col min="16149" max="16149" width="18.28125" style="2" customWidth="1"/>
    <col min="16150" max="16152" width="13.8515625" style="2" customWidth="1"/>
    <col min="16153" max="16158" width="13.7109375" style="2" customWidth="1"/>
    <col min="16159" max="16384" width="11.421875" style="2" customWidth="1"/>
  </cols>
  <sheetData>
    <row r="1" spans="1:21" ht="45.75" customHeight="1">
      <c r="A1" s="1" t="s">
        <v>0</v>
      </c>
      <c r="B1" s="1"/>
      <c r="C1" s="1"/>
      <c r="D1" s="1"/>
      <c r="E1" s="1"/>
      <c r="K1" s="1" t="s">
        <v>1</v>
      </c>
      <c r="U1" s="1" t="s">
        <v>2</v>
      </c>
    </row>
    <row r="2" ht="31.5" customHeight="1" thickBot="1"/>
    <row r="3" spans="1:30" ht="33" customHeight="1">
      <c r="A3" s="6">
        <v>2013</v>
      </c>
      <c r="B3" s="7" t="s">
        <v>3</v>
      </c>
      <c r="C3" s="8"/>
      <c r="D3" s="8"/>
      <c r="E3" s="8"/>
      <c r="F3" s="9"/>
      <c r="G3" s="10" t="s">
        <v>4</v>
      </c>
      <c r="H3" s="7" t="s">
        <v>5</v>
      </c>
      <c r="I3" s="11"/>
      <c r="J3" s="9"/>
      <c r="K3" s="6">
        <v>2013</v>
      </c>
      <c r="L3" s="7" t="s">
        <v>6</v>
      </c>
      <c r="M3" s="11"/>
      <c r="N3" s="11"/>
      <c r="O3" s="11"/>
      <c r="P3" s="11"/>
      <c r="Q3" s="11"/>
      <c r="R3" s="11"/>
      <c r="S3" s="11"/>
      <c r="T3" s="9"/>
      <c r="U3" s="6">
        <v>2013</v>
      </c>
      <c r="V3" s="7" t="s">
        <v>7</v>
      </c>
      <c r="W3" s="11"/>
      <c r="X3" s="11"/>
      <c r="Y3" s="11"/>
      <c r="Z3" s="11"/>
      <c r="AA3" s="11"/>
      <c r="AB3" s="11"/>
      <c r="AC3" s="11"/>
      <c r="AD3" s="9"/>
    </row>
    <row r="4" spans="1:30" ht="60" customHeight="1" thickBot="1">
      <c r="A4" s="12"/>
      <c r="B4" s="13" t="s">
        <v>8</v>
      </c>
      <c r="C4" s="14" t="s">
        <v>9</v>
      </c>
      <c r="D4" s="15" t="s">
        <v>10</v>
      </c>
      <c r="E4" s="16" t="s">
        <v>11</v>
      </c>
      <c r="F4" s="17" t="s">
        <v>12</v>
      </c>
      <c r="G4" s="18" t="s">
        <v>13</v>
      </c>
      <c r="H4" s="19" t="s">
        <v>14</v>
      </c>
      <c r="I4" s="20" t="s">
        <v>15</v>
      </c>
      <c r="J4" s="21" t="s">
        <v>16</v>
      </c>
      <c r="K4" s="12"/>
      <c r="L4" s="22" t="s">
        <v>17</v>
      </c>
      <c r="M4" s="23" t="s">
        <v>18</v>
      </c>
      <c r="N4" s="24" t="s">
        <v>19</v>
      </c>
      <c r="O4" s="25" t="s">
        <v>20</v>
      </c>
      <c r="P4" s="26" t="s">
        <v>21</v>
      </c>
      <c r="Q4" s="26" t="s">
        <v>22</v>
      </c>
      <c r="R4" s="25" t="s">
        <v>23</v>
      </c>
      <c r="S4" s="26" t="s">
        <v>24</v>
      </c>
      <c r="T4" s="27" t="s">
        <v>25</v>
      </c>
      <c r="U4" s="12"/>
      <c r="V4" s="22" t="s">
        <v>17</v>
      </c>
      <c r="W4" s="23" t="s">
        <v>18</v>
      </c>
      <c r="X4" s="23" t="s">
        <v>19</v>
      </c>
      <c r="Y4" s="28" t="s">
        <v>20</v>
      </c>
      <c r="Z4" s="29" t="s">
        <v>21</v>
      </c>
      <c r="AA4" s="29" t="s">
        <v>22</v>
      </c>
      <c r="AB4" s="28" t="s">
        <v>23</v>
      </c>
      <c r="AC4" s="29" t="s">
        <v>24</v>
      </c>
      <c r="AD4" s="30" t="s">
        <v>25</v>
      </c>
    </row>
    <row r="5" spans="1:30" ht="20.25" customHeight="1">
      <c r="A5" s="31" t="s">
        <v>26</v>
      </c>
      <c r="B5" s="32">
        <f>'[1]01.2013.1 Rap.'!L34</f>
        <v>491080</v>
      </c>
      <c r="C5" s="33">
        <f>'[1]01.2013.1 Rap.'!M34</f>
        <v>843</v>
      </c>
      <c r="D5" s="34">
        <f>F5-E5</f>
        <v>475590</v>
      </c>
      <c r="E5" s="35">
        <f>'[1]01.2013.1 Rap.'!O34</f>
        <v>16333</v>
      </c>
      <c r="F5" s="36">
        <f>B5+C5</f>
        <v>491923</v>
      </c>
      <c r="G5" s="37">
        <f>'[1]01.2013.1 Rap.'!F34</f>
        <v>0</v>
      </c>
      <c r="H5" s="38">
        <f>'[1]01.2013.1 Rap.'!I36</f>
        <v>2651.2580000000007</v>
      </c>
      <c r="I5" s="39">
        <f>'[1]01.2013.1 Rap.'!I37</f>
        <v>85.52445161290325</v>
      </c>
      <c r="J5" s="40">
        <f aca="true" t="shared" si="0" ref="J5:J16">(H5*1000)/F5</f>
        <v>5.38957926342131</v>
      </c>
      <c r="K5" s="31" t="s">
        <v>26</v>
      </c>
      <c r="L5" s="41">
        <f>'[1]01.2013.3 Rap.'!C35</f>
        <v>111983.893</v>
      </c>
      <c r="M5" s="42">
        <f>'[1]01.2013.3 Rap.'!D35</f>
        <v>71189.67100000002</v>
      </c>
      <c r="N5" s="43">
        <f>'[1]01.2013.3 Rap.'!G35</f>
        <v>10869.618999999997</v>
      </c>
      <c r="O5" s="44">
        <f>'[1]01.2013.3 Rap.'!C36</f>
        <v>3612.38364516129</v>
      </c>
      <c r="P5" s="44">
        <f>'[1]01.2013.3 Rap.'!D36</f>
        <v>2296.4410000000007</v>
      </c>
      <c r="Q5" s="44">
        <f>'[1]01.2013.3 Rap.'!G36</f>
        <v>350.63287096774184</v>
      </c>
      <c r="R5" s="45">
        <f>(L5*1000)/F5</f>
        <v>227.64516601175387</v>
      </c>
      <c r="S5" s="44">
        <f>(N5*1000)/F5</f>
        <v>22.09617968665827</v>
      </c>
      <c r="T5" s="46">
        <f>'[1]01.2013.3 Rap.'!C37</f>
        <v>27787.566501240697</v>
      </c>
      <c r="U5" s="31" t="s">
        <v>26</v>
      </c>
      <c r="V5" s="47">
        <f>'[1]01.2013.2 Rap.'!C35</f>
        <v>1483.4230999999997</v>
      </c>
      <c r="W5" s="47">
        <f>'[1]01.2013.2 Rap.'!D35</f>
        <v>1013.36485</v>
      </c>
      <c r="X5" s="47">
        <f>'[1]01.2013.2 Rap.'!G35</f>
        <v>274.53835000000004</v>
      </c>
      <c r="Y5" s="47">
        <f>'[1]01.2013.2 Rap.'!C36</f>
        <v>47.85235806451612</v>
      </c>
      <c r="Z5" s="44">
        <f>'[1]01.2013.2 Rap.'!D36</f>
        <v>32.689188709677424</v>
      </c>
      <c r="AA5" s="44">
        <f>'[1]01.2013.2 Rap.'!G36</f>
        <v>8.856075806451614</v>
      </c>
      <c r="AB5" s="44">
        <f aca="true" t="shared" si="1" ref="AB5:AB16">(V5*1000)/F5</f>
        <v>3.0155595489537994</v>
      </c>
      <c r="AC5" s="45">
        <f aca="true" t="shared" si="2" ref="AC5:AC16">(X5*1000)/F5</f>
        <v>0.5580921201082284</v>
      </c>
      <c r="AD5" s="46">
        <f>'[1]01.2013.2 Rap.'!C37</f>
        <v>21751.07184750733</v>
      </c>
    </row>
    <row r="6" spans="1:30" ht="20.25" customHeight="1">
      <c r="A6" s="48" t="s">
        <v>27</v>
      </c>
      <c r="B6" s="49">
        <f>'[2]02.2013.1 Rap.'!L34</f>
        <v>482316</v>
      </c>
      <c r="C6" s="50">
        <f>'[2]02.2013.1 Rap.'!M34</f>
        <v>20735</v>
      </c>
      <c r="D6" s="51">
        <f aca="true" t="shared" si="3" ref="D6:D16">F6-E6</f>
        <v>461182</v>
      </c>
      <c r="E6" s="51">
        <f>'[2]02.2013.1 Rap.'!O34</f>
        <v>41869</v>
      </c>
      <c r="F6" s="52">
        <f aca="true" t="shared" si="4" ref="F6:F16">B6+C6</f>
        <v>503051</v>
      </c>
      <c r="G6" s="48">
        <f>'[2]02.2013.1 Rap.'!F34</f>
        <v>30870</v>
      </c>
      <c r="H6" s="53">
        <f>'[2]02.2013.1 Rap.'!I36</f>
        <v>3233.1440000000002</v>
      </c>
      <c r="I6" s="54">
        <f>'[2]02.2013.1 Rap.'!I37</f>
        <v>115.46942857142858</v>
      </c>
      <c r="J6" s="55">
        <f t="shared" si="0"/>
        <v>6.4270700187456145</v>
      </c>
      <c r="K6" s="48" t="s">
        <v>27</v>
      </c>
      <c r="L6" s="56">
        <f>'[2]02.2013.3 Rap.'!C35</f>
        <v>100909.856</v>
      </c>
      <c r="M6" s="57">
        <f>'[2]02.2013.3 Rap.'!D35</f>
        <v>68225.29599999999</v>
      </c>
      <c r="N6" s="56">
        <f>'[2]02.2013.3 Rap.'!G35</f>
        <v>10971.991000000004</v>
      </c>
      <c r="O6" s="57">
        <f>'[2]02.2013.3 Rap.'!C36</f>
        <v>3603.9234285714288</v>
      </c>
      <c r="P6" s="57">
        <f>'[2]02.2013.3 Rap.'!D36</f>
        <v>2436.6177142857136</v>
      </c>
      <c r="Q6" s="57">
        <f>'[2]02.2013.3 Rap.'!G36</f>
        <v>391.85682142857155</v>
      </c>
      <c r="R6" s="57">
        <f aca="true" t="shared" si="5" ref="R6:R16">(L6*1000)/F6</f>
        <v>200.5956771778607</v>
      </c>
      <c r="S6" s="57">
        <f aca="true" t="shared" si="6" ref="S6:S16">(N6*1000)/F6</f>
        <v>21.810891937398004</v>
      </c>
      <c r="T6" s="58">
        <f>'[2]02.2013.3 Rap.'!C37</f>
        <v>27722.487912087905</v>
      </c>
      <c r="U6" s="48" t="s">
        <v>27</v>
      </c>
      <c r="V6" s="59">
        <f>'[2]02.2013.2 Rap.'!C35</f>
        <v>1259.6818699999997</v>
      </c>
      <c r="W6" s="59">
        <f>'[2]02.2013.2 Rap.'!D35</f>
        <v>891.81505</v>
      </c>
      <c r="X6" s="59">
        <f>'[2]02.2013.2 Rap.'!G35</f>
        <v>226.11034000000004</v>
      </c>
      <c r="Y6" s="59">
        <f>'[2]02.2013.2 Rap.'!C36</f>
        <v>44.9886382142857</v>
      </c>
      <c r="Z6" s="57">
        <f>'[2]02.2013.2 Rap.'!D36</f>
        <v>31.8505375</v>
      </c>
      <c r="AA6" s="57">
        <f>'[2]02.2013.2 Rap.'!G36</f>
        <v>8.075369285714286</v>
      </c>
      <c r="AB6" s="57">
        <f t="shared" si="1"/>
        <v>2.5040838205271427</v>
      </c>
      <c r="AC6" s="57">
        <f t="shared" si="2"/>
        <v>0.4494779654547949</v>
      </c>
      <c r="AD6" s="58">
        <f>'[2]02.2013.2 Rap.'!C37</f>
        <v>20449.381006493502</v>
      </c>
    </row>
    <row r="7" spans="1:30" ht="20.25" customHeight="1">
      <c r="A7" s="48" t="s">
        <v>28</v>
      </c>
      <c r="B7" s="60">
        <f>'[3]03.2013.1 Rap.'!L34</f>
        <v>406180</v>
      </c>
      <c r="C7" s="50">
        <f>'[3]03.2013.1 Rap.'!M34</f>
        <v>1896</v>
      </c>
      <c r="D7" s="61">
        <f t="shared" si="3"/>
        <v>385711</v>
      </c>
      <c r="E7" s="51">
        <f>'[3]03.2013.1 Rap.'!O34</f>
        <v>22365</v>
      </c>
      <c r="F7" s="52">
        <f t="shared" si="4"/>
        <v>408076</v>
      </c>
      <c r="G7" s="50">
        <f>'[3]03.2013.1 Rap.'!F34</f>
        <v>0</v>
      </c>
      <c r="H7" s="53">
        <f>'[3]03.2013.1 Rap.'!I36</f>
        <v>3100.316</v>
      </c>
      <c r="I7" s="54">
        <f>'[3]03.2013.1 Rap.'!I37</f>
        <v>100.0101935483871</v>
      </c>
      <c r="J7" s="55">
        <f t="shared" si="0"/>
        <v>7.597398523804389</v>
      </c>
      <c r="K7" s="48" t="s">
        <v>28</v>
      </c>
      <c r="L7" s="56">
        <f>'[3]03.2013.3 Rap.'!C35</f>
        <v>129509.38800000004</v>
      </c>
      <c r="M7" s="57">
        <f>'[3]03.2013.3 Rap.'!D35</f>
        <v>73003.87000000004</v>
      </c>
      <c r="N7" s="56">
        <f>'[3]03.2013.3 Rap.'!G35</f>
        <v>11034.845</v>
      </c>
      <c r="O7" s="57">
        <f>'[3]03.2013.3 Rap.'!C36</f>
        <v>4177.7221935483885</v>
      </c>
      <c r="P7" s="57">
        <f>'[3]03.2013.3 Rap.'!D36</f>
        <v>2354.963548387098</v>
      </c>
      <c r="Q7" s="57">
        <f>'[3]03.2013.3 Rap.'!G36</f>
        <v>355.96274193548385</v>
      </c>
      <c r="R7" s="57">
        <f t="shared" si="5"/>
        <v>317.36585341946113</v>
      </c>
      <c r="S7" s="57">
        <f t="shared" si="6"/>
        <v>27.04115164822239</v>
      </c>
      <c r="T7" s="58">
        <f>'[3]03.2013.3 Rap.'!C37</f>
        <v>32136.32456575682</v>
      </c>
      <c r="U7" s="48" t="s">
        <v>28</v>
      </c>
      <c r="V7" s="59">
        <f>'[3]03.2013.2 Rap.'!C35</f>
        <v>1708.7284300000001</v>
      </c>
      <c r="W7" s="59">
        <f>'[3]03.2013.2 Rap.'!D35</f>
        <v>944.1610199999999</v>
      </c>
      <c r="X7" s="59">
        <f>'[3]03.2013.2 Rap.'!G35</f>
        <v>240.78772999999998</v>
      </c>
      <c r="Y7" s="59">
        <f>'[3]03.2013.2 Rap.'!C36</f>
        <v>55.12027193548388</v>
      </c>
      <c r="Z7" s="57">
        <f>'[3]03.2013.2 Rap.'!D36</f>
        <v>30.45680709677419</v>
      </c>
      <c r="AA7" s="57">
        <f>'[3]03.2013.2 Rap.'!G36</f>
        <v>7.767346129032258</v>
      </c>
      <c r="AB7" s="57">
        <f t="shared" si="1"/>
        <v>4.187279893941325</v>
      </c>
      <c r="AC7" s="57">
        <f t="shared" si="2"/>
        <v>0.5900560924925748</v>
      </c>
      <c r="AD7" s="58">
        <f>'[3]03.2013.2 Rap.'!C37</f>
        <v>25054.66906158358</v>
      </c>
    </row>
    <row r="8" spans="1:30" ht="20.25" customHeight="1">
      <c r="A8" s="48" t="s">
        <v>29</v>
      </c>
      <c r="B8" s="49">
        <f>'[4]4.2013.1 Rap.'!L34</f>
        <v>468333</v>
      </c>
      <c r="C8" s="50">
        <f>'[4]4.2013.1 Rap.'!M34</f>
        <v>8257</v>
      </c>
      <c r="D8" s="51">
        <f t="shared" si="3"/>
        <v>370789</v>
      </c>
      <c r="E8" s="51">
        <f>'[4]4.2013.1 Rap.'!O34</f>
        <v>105801</v>
      </c>
      <c r="F8" s="52">
        <f t="shared" si="4"/>
        <v>476590</v>
      </c>
      <c r="G8" s="50">
        <f>'[4]4.2013.1 Rap.'!F34</f>
        <v>24900</v>
      </c>
      <c r="H8" s="53">
        <f>'[4]4.2013.1 Rap.'!I36</f>
        <v>4352.0855</v>
      </c>
      <c r="I8" s="54">
        <f>'[4]4.2013.1 Rap.'!I37</f>
        <v>145.06951666666666</v>
      </c>
      <c r="J8" s="55">
        <f t="shared" si="0"/>
        <v>9.131718038565644</v>
      </c>
      <c r="K8" s="48" t="s">
        <v>29</v>
      </c>
      <c r="L8" s="56">
        <f>'[4]4.2013.3 Rap.'!C35</f>
        <v>120777.4</v>
      </c>
      <c r="M8" s="57">
        <f>'[4]4.2013.3 Rap.'!D35</f>
        <v>68588.877</v>
      </c>
      <c r="N8" s="56">
        <f>'[4]4.2013.3 Rap.'!G35</f>
        <v>13980.159999999996</v>
      </c>
      <c r="O8" s="57">
        <f>'[4]4.2013.3 Rap.'!C36</f>
        <v>4025.913333333333</v>
      </c>
      <c r="P8" s="57">
        <f>'[4]4.2013.3 Rap.'!D36</f>
        <v>2286.2958999999996</v>
      </c>
      <c r="Q8" s="57">
        <f>'[4]4.2013.3 Rap.'!G36</f>
        <v>466.0053333333332</v>
      </c>
      <c r="R8" s="57">
        <f t="shared" si="5"/>
        <v>253.419920686544</v>
      </c>
      <c r="S8" s="57">
        <f t="shared" si="6"/>
        <v>29.333725004721032</v>
      </c>
      <c r="T8" s="58">
        <f>'[4]4.2013.3 Rap.'!C37</f>
        <v>30968.56410256411</v>
      </c>
      <c r="U8" s="48" t="s">
        <v>29</v>
      </c>
      <c r="V8" s="59">
        <f>'[4]4.2013.2 Rap.'!C35</f>
        <v>1615.90405</v>
      </c>
      <c r="W8" s="59">
        <f>'[4]4.2013.2 Rap.'!D35</f>
        <v>821.78843</v>
      </c>
      <c r="X8" s="59">
        <f>'[4]4.2013.2 Rap.'!G35</f>
        <v>171.04807</v>
      </c>
      <c r="Y8" s="59">
        <f>'[4]4.2013.2 Rap.'!C36</f>
        <v>53.86346833333334</v>
      </c>
      <c r="Z8" s="57">
        <f>'[4]4.2013.2 Rap.'!D36</f>
        <v>27.392947666666664</v>
      </c>
      <c r="AA8" s="57">
        <f>'[4]4.2013.2 Rap.'!G36</f>
        <v>5.701602333333333</v>
      </c>
      <c r="AB8" s="57">
        <f t="shared" si="1"/>
        <v>3.390553830336348</v>
      </c>
      <c r="AC8" s="57">
        <f t="shared" si="2"/>
        <v>0.3588998300425943</v>
      </c>
      <c r="AD8" s="58">
        <f>'[4]4.2013.2 Rap.'!C37</f>
        <v>24483.394696969703</v>
      </c>
    </row>
    <row r="9" spans="1:30" ht="20.25" customHeight="1">
      <c r="A9" s="48" t="s">
        <v>30</v>
      </c>
      <c r="B9" s="60">
        <f>'[5]05.2013.1 Rap.'!L34</f>
        <v>440546</v>
      </c>
      <c r="C9" s="50">
        <f>'[5]05.2013.1 Rap.'!M34</f>
        <v>6454</v>
      </c>
      <c r="D9" s="51">
        <f t="shared" si="3"/>
        <v>379280</v>
      </c>
      <c r="E9" s="51">
        <f>'[5]05.2013.1 Rap.'!O34</f>
        <v>67720</v>
      </c>
      <c r="F9" s="52">
        <f t="shared" si="4"/>
        <v>447000</v>
      </c>
      <c r="G9" s="50">
        <f>'[5]05.2013.1 Rap.'!F34</f>
        <v>2940</v>
      </c>
      <c r="H9" s="53">
        <f>'[5]05.2013.1 Rap.'!I36</f>
        <v>3117.3809999999994</v>
      </c>
      <c r="I9" s="54">
        <f>'[5]05.2013.1 Rap.'!I37</f>
        <v>100.56067741935482</v>
      </c>
      <c r="J9" s="55">
        <f t="shared" si="0"/>
        <v>6.974006711409395</v>
      </c>
      <c r="K9" s="48" t="s">
        <v>30</v>
      </c>
      <c r="L9" s="56">
        <f>'[5]05.2013.3 Rap.'!C35</f>
        <v>122908.816</v>
      </c>
      <c r="M9" s="57">
        <f>'[5]05.2013.3 Rap.'!D35</f>
        <v>71304.035</v>
      </c>
      <c r="N9" s="56">
        <f>'[5]05.2013.3 Rap.'!G35</f>
        <v>12229.413999999997</v>
      </c>
      <c r="O9" s="57">
        <f>'[5]05.2013.3 Rap.'!C36</f>
        <v>3964.8005161290325</v>
      </c>
      <c r="P9" s="57">
        <f>'[5]05.2013.3 Rap.'!D36</f>
        <v>2300.1301612903226</v>
      </c>
      <c r="Q9" s="57">
        <f>'[5]05.2013.3 Rap.'!G36</f>
        <v>394.4972258064515</v>
      </c>
      <c r="R9" s="57">
        <f t="shared" si="5"/>
        <v>274.9637941834452</v>
      </c>
      <c r="S9" s="57">
        <f t="shared" si="6"/>
        <v>27.358868008948537</v>
      </c>
      <c r="T9" s="58">
        <f>'[5]05.2013.3 Rap.'!C37</f>
        <v>30498.46550868486</v>
      </c>
      <c r="U9" s="48" t="s">
        <v>30</v>
      </c>
      <c r="V9" s="59">
        <f>'[5]05.2013.2 Rap.'!C35</f>
        <v>1746.7234600000004</v>
      </c>
      <c r="W9" s="59">
        <f>'[5]05.2013.2 Rap.'!D35</f>
        <v>824.7377800000002</v>
      </c>
      <c r="X9" s="59">
        <f>'[5]05.2013.2 Rap.'!G35</f>
        <v>156.67821</v>
      </c>
      <c r="Y9" s="59">
        <f>'[5]05.2013.2 Rap.'!C36</f>
        <v>56.34591806451614</v>
      </c>
      <c r="Z9" s="57">
        <f>'[5]05.2013.2 Rap.'!D36</f>
        <v>26.60444451612904</v>
      </c>
      <c r="AA9" s="57">
        <f>'[5]05.2013.2 Rap.'!G36</f>
        <v>5.0541358064516135</v>
      </c>
      <c r="AB9" s="57">
        <f t="shared" si="1"/>
        <v>3.9076587472035804</v>
      </c>
      <c r="AC9" s="57">
        <f t="shared" si="2"/>
        <v>0.35051053691275175</v>
      </c>
      <c r="AD9" s="58">
        <f>'[5]05.2013.2 Rap.'!C37</f>
        <v>25611.780938416417</v>
      </c>
    </row>
    <row r="10" spans="1:30" ht="20.25" customHeight="1">
      <c r="A10" s="48" t="s">
        <v>31</v>
      </c>
      <c r="B10" s="60">
        <f>'[6]06.2013.1 Rap.'!L34</f>
        <v>368743</v>
      </c>
      <c r="C10" s="50">
        <f>'[6]06.2013.1 Rap.'!M34</f>
        <v>8820</v>
      </c>
      <c r="D10" s="51">
        <f t="shared" si="3"/>
        <v>342967</v>
      </c>
      <c r="E10" s="51">
        <f>'[6]06.2013.1 Rap.'!O34</f>
        <v>34596</v>
      </c>
      <c r="F10" s="52">
        <f t="shared" si="4"/>
        <v>377563</v>
      </c>
      <c r="G10" s="50">
        <f>'[6]06.2013.1 Rap.'!F34</f>
        <v>12000</v>
      </c>
      <c r="H10" s="53">
        <f>'[6]06.2013.1 Rap.'!I36</f>
        <v>3081.446</v>
      </c>
      <c r="I10" s="54">
        <f>'[6]06.2013.1 Rap.'!I37</f>
        <v>102.71486666666667</v>
      </c>
      <c r="J10" s="55">
        <f t="shared" si="0"/>
        <v>8.16140882448757</v>
      </c>
      <c r="K10" s="48" t="s">
        <v>31</v>
      </c>
      <c r="L10" s="56">
        <f>'[6]06.2013.3 Rap.'!C35</f>
        <v>107248.45300000001</v>
      </c>
      <c r="M10" s="57">
        <f>'[6]06.2013.3 Rap.'!D35</f>
        <v>57704.36800000001</v>
      </c>
      <c r="N10" s="56">
        <f>'[6]06.2013.3 Rap.'!G35</f>
        <v>10975.521999999999</v>
      </c>
      <c r="O10" s="57">
        <f>'[6]06.2013.3 Rap.'!C36</f>
        <v>3574.9484333333335</v>
      </c>
      <c r="P10" s="57">
        <f>'[6]06.2013.3 Rap.'!D36</f>
        <v>1923.4789333333335</v>
      </c>
      <c r="Q10" s="57">
        <f>'[6]06.2013.3 Rap.'!G36</f>
        <v>365.8507333333333</v>
      </c>
      <c r="R10" s="57">
        <f t="shared" si="5"/>
        <v>284.0544571369547</v>
      </c>
      <c r="S10" s="57">
        <f t="shared" si="6"/>
        <v>29.06937914996967</v>
      </c>
      <c r="T10" s="58">
        <f>'[6]06.2013.3 Rap.'!C37</f>
        <v>27499.60333333333</v>
      </c>
      <c r="U10" s="48" t="s">
        <v>31</v>
      </c>
      <c r="V10" s="59">
        <f>'[6]06.2013.2 Rap.'!C35</f>
        <v>1525.32513</v>
      </c>
      <c r="W10" s="59">
        <f>'[6]06.2013.2 Rap.'!D35</f>
        <v>732.9801199999999</v>
      </c>
      <c r="X10" s="59">
        <f>'[6]06.2013.2 Rap.'!G35</f>
        <v>150.68968999999998</v>
      </c>
      <c r="Y10" s="59">
        <f>'[6]06.2013.2 Rap.'!C36</f>
        <v>50.844170999999996</v>
      </c>
      <c r="Z10" s="57">
        <f>'[6]06.2013.2 Rap.'!D36</f>
        <v>24.432670666666663</v>
      </c>
      <c r="AA10" s="57">
        <f>'[6]06.2013.2 Rap.'!G36</f>
        <v>5.022989666666666</v>
      </c>
      <c r="AB10" s="57">
        <f t="shared" si="1"/>
        <v>4.0399221586861</v>
      </c>
      <c r="AC10" s="57">
        <f t="shared" si="2"/>
        <v>0.3991113800875615</v>
      </c>
      <c r="AD10" s="58">
        <f>'[6]06.2013.2 Rap.'!C37</f>
        <v>23110.986818181813</v>
      </c>
    </row>
    <row r="11" spans="1:30" ht="20.25" customHeight="1">
      <c r="A11" s="48" t="s">
        <v>32</v>
      </c>
      <c r="B11" s="49"/>
      <c r="C11" s="50"/>
      <c r="D11" s="51">
        <f t="shared" si="3"/>
        <v>0</v>
      </c>
      <c r="E11" s="51"/>
      <c r="F11" s="52">
        <f t="shared" si="4"/>
        <v>0</v>
      </c>
      <c r="G11" s="50"/>
      <c r="H11" s="53"/>
      <c r="I11" s="54"/>
      <c r="J11" s="55" t="e">
        <f t="shared" si="0"/>
        <v>#DIV/0!</v>
      </c>
      <c r="K11" s="48" t="s">
        <v>32</v>
      </c>
      <c r="L11" s="56"/>
      <c r="M11" s="57"/>
      <c r="N11" s="56"/>
      <c r="O11" s="57"/>
      <c r="P11" s="57"/>
      <c r="Q11" s="57"/>
      <c r="R11" s="57" t="e">
        <f t="shared" si="5"/>
        <v>#DIV/0!</v>
      </c>
      <c r="S11" s="57" t="e">
        <f t="shared" si="6"/>
        <v>#DIV/0!</v>
      </c>
      <c r="T11" s="58"/>
      <c r="U11" s="48" t="s">
        <v>32</v>
      </c>
      <c r="V11" s="59"/>
      <c r="W11" s="59"/>
      <c r="X11" s="59"/>
      <c r="Y11" s="59"/>
      <c r="Z11" s="57"/>
      <c r="AA11" s="57"/>
      <c r="AB11" s="57" t="e">
        <f t="shared" si="1"/>
        <v>#DIV/0!</v>
      </c>
      <c r="AC11" s="57" t="e">
        <f t="shared" si="2"/>
        <v>#DIV/0!</v>
      </c>
      <c r="AD11" s="58"/>
    </row>
    <row r="12" spans="1:30" ht="20.25" customHeight="1">
      <c r="A12" s="48" t="s">
        <v>33</v>
      </c>
      <c r="B12" s="60"/>
      <c r="C12" s="50"/>
      <c r="D12" s="51">
        <f t="shared" si="3"/>
        <v>0</v>
      </c>
      <c r="E12" s="51"/>
      <c r="F12" s="52">
        <f t="shared" si="4"/>
        <v>0</v>
      </c>
      <c r="G12" s="50"/>
      <c r="H12" s="53"/>
      <c r="I12" s="54"/>
      <c r="J12" s="55" t="e">
        <f t="shared" si="0"/>
        <v>#DIV/0!</v>
      </c>
      <c r="K12" s="48" t="s">
        <v>33</v>
      </c>
      <c r="L12" s="56"/>
      <c r="M12" s="57"/>
      <c r="N12" s="56"/>
      <c r="O12" s="57"/>
      <c r="P12" s="57"/>
      <c r="Q12" s="57"/>
      <c r="R12" s="57" t="e">
        <f t="shared" si="5"/>
        <v>#DIV/0!</v>
      </c>
      <c r="S12" s="57" t="e">
        <f t="shared" si="6"/>
        <v>#DIV/0!</v>
      </c>
      <c r="T12" s="58"/>
      <c r="U12" s="48" t="s">
        <v>33</v>
      </c>
      <c r="V12" s="59"/>
      <c r="W12" s="59"/>
      <c r="X12" s="59"/>
      <c r="Y12" s="59"/>
      <c r="Z12" s="57"/>
      <c r="AA12" s="57"/>
      <c r="AB12" s="57" t="e">
        <f t="shared" si="1"/>
        <v>#DIV/0!</v>
      </c>
      <c r="AC12" s="57" t="e">
        <f t="shared" si="2"/>
        <v>#DIV/0!</v>
      </c>
      <c r="AD12" s="58"/>
    </row>
    <row r="13" spans="1:30" ht="20.25" customHeight="1">
      <c r="A13" s="48" t="s">
        <v>34</v>
      </c>
      <c r="B13" s="60"/>
      <c r="C13" s="50"/>
      <c r="D13" s="51">
        <f t="shared" si="3"/>
        <v>0</v>
      </c>
      <c r="E13" s="51"/>
      <c r="F13" s="52">
        <f t="shared" si="4"/>
        <v>0</v>
      </c>
      <c r="G13" s="50"/>
      <c r="H13" s="53"/>
      <c r="I13" s="54"/>
      <c r="J13" s="55" t="e">
        <f t="shared" si="0"/>
        <v>#DIV/0!</v>
      </c>
      <c r="K13" s="48" t="s">
        <v>34</v>
      </c>
      <c r="L13" s="57"/>
      <c r="M13" s="57"/>
      <c r="N13" s="56"/>
      <c r="O13" s="57"/>
      <c r="P13" s="57"/>
      <c r="Q13" s="57"/>
      <c r="R13" s="57" t="e">
        <f t="shared" si="5"/>
        <v>#DIV/0!</v>
      </c>
      <c r="S13" s="57" t="e">
        <f t="shared" si="6"/>
        <v>#DIV/0!</v>
      </c>
      <c r="T13" s="58"/>
      <c r="U13" s="48" t="s">
        <v>34</v>
      </c>
      <c r="V13" s="59"/>
      <c r="W13" s="59"/>
      <c r="X13" s="59"/>
      <c r="Y13" s="59"/>
      <c r="Z13" s="57"/>
      <c r="AA13" s="57"/>
      <c r="AB13" s="57" t="e">
        <f t="shared" si="1"/>
        <v>#DIV/0!</v>
      </c>
      <c r="AC13" s="57" t="e">
        <f t="shared" si="2"/>
        <v>#DIV/0!</v>
      </c>
      <c r="AD13" s="58"/>
    </row>
    <row r="14" spans="1:30" ht="20.25" customHeight="1">
      <c r="A14" s="48" t="s">
        <v>35</v>
      </c>
      <c r="B14" s="60"/>
      <c r="C14" s="50"/>
      <c r="D14" s="51">
        <f t="shared" si="3"/>
        <v>0</v>
      </c>
      <c r="E14" s="51"/>
      <c r="F14" s="52">
        <f t="shared" si="4"/>
        <v>0</v>
      </c>
      <c r="G14" s="50"/>
      <c r="H14" s="53"/>
      <c r="I14" s="54"/>
      <c r="J14" s="55" t="e">
        <f t="shared" si="0"/>
        <v>#DIV/0!</v>
      </c>
      <c r="K14" s="48" t="s">
        <v>35</v>
      </c>
      <c r="L14" s="56"/>
      <c r="M14" s="57"/>
      <c r="N14" s="56"/>
      <c r="O14" s="57"/>
      <c r="P14" s="57"/>
      <c r="Q14" s="57"/>
      <c r="R14" s="57" t="e">
        <f t="shared" si="5"/>
        <v>#DIV/0!</v>
      </c>
      <c r="S14" s="57" t="e">
        <f t="shared" si="6"/>
        <v>#DIV/0!</v>
      </c>
      <c r="T14" s="58"/>
      <c r="U14" s="48" t="s">
        <v>35</v>
      </c>
      <c r="V14" s="59"/>
      <c r="W14" s="59"/>
      <c r="X14" s="59"/>
      <c r="Y14" s="59"/>
      <c r="Z14" s="57"/>
      <c r="AA14" s="57"/>
      <c r="AB14" s="57" t="e">
        <f t="shared" si="1"/>
        <v>#DIV/0!</v>
      </c>
      <c r="AC14" s="57" t="e">
        <f t="shared" si="2"/>
        <v>#DIV/0!</v>
      </c>
      <c r="AD14" s="58"/>
    </row>
    <row r="15" spans="1:30" ht="20.25" customHeight="1">
      <c r="A15" s="48" t="s">
        <v>36</v>
      </c>
      <c r="B15" s="60"/>
      <c r="C15" s="50"/>
      <c r="D15" s="51">
        <f t="shared" si="3"/>
        <v>0</v>
      </c>
      <c r="E15" s="51"/>
      <c r="F15" s="52">
        <f t="shared" si="4"/>
        <v>0</v>
      </c>
      <c r="G15" s="50"/>
      <c r="H15" s="53"/>
      <c r="I15" s="54"/>
      <c r="J15" s="55" t="e">
        <f t="shared" si="0"/>
        <v>#DIV/0!</v>
      </c>
      <c r="K15" s="48" t="s">
        <v>36</v>
      </c>
      <c r="L15" s="56"/>
      <c r="M15" s="57"/>
      <c r="N15" s="56"/>
      <c r="O15" s="57"/>
      <c r="P15" s="57"/>
      <c r="Q15" s="57"/>
      <c r="R15" s="57" t="e">
        <f t="shared" si="5"/>
        <v>#DIV/0!</v>
      </c>
      <c r="S15" s="57" t="e">
        <f t="shared" si="6"/>
        <v>#DIV/0!</v>
      </c>
      <c r="T15" s="58"/>
      <c r="U15" s="48" t="s">
        <v>36</v>
      </c>
      <c r="V15" s="59"/>
      <c r="W15" s="59"/>
      <c r="X15" s="59"/>
      <c r="Y15" s="59"/>
      <c r="Z15" s="57"/>
      <c r="AA15" s="57"/>
      <c r="AB15" s="57" t="e">
        <f t="shared" si="1"/>
        <v>#DIV/0!</v>
      </c>
      <c r="AC15" s="57" t="e">
        <f t="shared" si="2"/>
        <v>#DIV/0!</v>
      </c>
      <c r="AD15" s="58"/>
    </row>
    <row r="16" spans="1:30" ht="20.25" customHeight="1" thickBot="1">
      <c r="A16" s="62" t="s">
        <v>37</v>
      </c>
      <c r="B16" s="63"/>
      <c r="C16" s="64"/>
      <c r="D16" s="51">
        <f t="shared" si="3"/>
        <v>0</v>
      </c>
      <c r="E16" s="65"/>
      <c r="F16" s="66">
        <f t="shared" si="4"/>
        <v>0</v>
      </c>
      <c r="G16" s="67"/>
      <c r="H16" s="68"/>
      <c r="I16" s="69"/>
      <c r="J16" s="70" t="e">
        <f t="shared" si="0"/>
        <v>#DIV/0!</v>
      </c>
      <c r="K16" s="62" t="s">
        <v>37</v>
      </c>
      <c r="L16" s="71"/>
      <c r="M16" s="72"/>
      <c r="N16" s="71"/>
      <c r="O16" s="72"/>
      <c r="P16" s="72"/>
      <c r="Q16" s="72"/>
      <c r="R16" s="73" t="e">
        <f t="shared" si="5"/>
        <v>#DIV/0!</v>
      </c>
      <c r="S16" s="72" t="e">
        <f t="shared" si="6"/>
        <v>#DIV/0!</v>
      </c>
      <c r="T16" s="74"/>
      <c r="U16" s="62" t="s">
        <v>37</v>
      </c>
      <c r="V16" s="75"/>
      <c r="W16" s="75"/>
      <c r="X16" s="75"/>
      <c r="Y16" s="75"/>
      <c r="Z16" s="72"/>
      <c r="AA16" s="72"/>
      <c r="AB16" s="72" t="e">
        <f t="shared" si="1"/>
        <v>#DIV/0!</v>
      </c>
      <c r="AC16" s="73" t="e">
        <f t="shared" si="2"/>
        <v>#DIV/0!</v>
      </c>
      <c r="AD16" s="74"/>
    </row>
    <row r="17" spans="1:30" ht="22.5" customHeight="1" thickBot="1">
      <c r="A17" s="76" t="s">
        <v>38</v>
      </c>
      <c r="B17" s="77">
        <f aca="true" t="shared" si="7" ref="B17:H17">SUM(B5:B16)</f>
        <v>2657198</v>
      </c>
      <c r="C17" s="78">
        <f t="shared" si="7"/>
        <v>47005</v>
      </c>
      <c r="D17" s="79">
        <f t="shared" si="7"/>
        <v>2415519</v>
      </c>
      <c r="E17" s="79">
        <f t="shared" si="7"/>
        <v>288684</v>
      </c>
      <c r="F17" s="80">
        <f t="shared" si="7"/>
        <v>2704203</v>
      </c>
      <c r="G17" s="81">
        <f t="shared" si="7"/>
        <v>70710</v>
      </c>
      <c r="H17" s="82">
        <f t="shared" si="7"/>
        <v>19535.630500000003</v>
      </c>
      <c r="I17" s="83"/>
      <c r="J17" s="84"/>
      <c r="K17" s="76" t="s">
        <v>38</v>
      </c>
      <c r="L17" s="85">
        <f>SUM(L5:L16)</f>
        <v>693337.806</v>
      </c>
      <c r="M17" s="86">
        <f>SUM(M5:M16)</f>
        <v>410016.1170000001</v>
      </c>
      <c r="N17" s="85">
        <f>SUM(N5:N16)</f>
        <v>70061.55099999999</v>
      </c>
      <c r="O17" s="42"/>
      <c r="P17" s="42"/>
      <c r="Q17" s="42"/>
      <c r="R17" s="45"/>
      <c r="S17" s="87"/>
      <c r="T17" s="88"/>
      <c r="U17" s="76" t="s">
        <v>38</v>
      </c>
      <c r="V17" s="89">
        <f>SUM(V5:V16)</f>
        <v>9339.786039999999</v>
      </c>
      <c r="W17" s="89">
        <f>SUM(W5:W16)</f>
        <v>5228.847250000001</v>
      </c>
      <c r="X17" s="89">
        <f>SUM(X5:X16)</f>
        <v>1219.85239</v>
      </c>
      <c r="Y17" s="89"/>
      <c r="Z17" s="86"/>
      <c r="AA17" s="86"/>
      <c r="AB17" s="90"/>
      <c r="AC17" s="91"/>
      <c r="AD17" s="92"/>
    </row>
    <row r="18" spans="1:30" ht="22.5" customHeight="1" thickBot="1">
      <c r="A18" s="93" t="s">
        <v>39</v>
      </c>
      <c r="B18" s="94">
        <f aca="true" t="shared" si="8" ref="B18:I18">AVERAGE(B5:B16)</f>
        <v>442866.3333333333</v>
      </c>
      <c r="C18" s="95">
        <f t="shared" si="8"/>
        <v>7834.166666666667</v>
      </c>
      <c r="D18" s="96">
        <f>AVERAGE(D5:D10)</f>
        <v>402586.5</v>
      </c>
      <c r="E18" s="96">
        <f t="shared" si="8"/>
        <v>48114</v>
      </c>
      <c r="F18" s="97">
        <f>AVERAGE(F5:F10)</f>
        <v>450700.5</v>
      </c>
      <c r="G18" s="98">
        <f t="shared" si="8"/>
        <v>11785</v>
      </c>
      <c r="H18" s="99">
        <f t="shared" si="8"/>
        <v>3255.9384166666673</v>
      </c>
      <c r="I18" s="100">
        <f t="shared" si="8"/>
        <v>108.22485574756786</v>
      </c>
      <c r="J18" s="101">
        <f>AVERAGE(J5:J10)</f>
        <v>7.280196896738988</v>
      </c>
      <c r="K18" s="93" t="s">
        <v>39</v>
      </c>
      <c r="L18" s="102">
        <f aca="true" t="shared" si="9" ref="L18:T18">AVERAGE(L5:L16)</f>
        <v>115556.30099999999</v>
      </c>
      <c r="M18" s="103">
        <f t="shared" si="9"/>
        <v>68336.01950000001</v>
      </c>
      <c r="N18" s="102">
        <f t="shared" si="9"/>
        <v>11676.925166666666</v>
      </c>
      <c r="O18" s="103">
        <f t="shared" si="9"/>
        <v>3826.615258346135</v>
      </c>
      <c r="P18" s="103">
        <f t="shared" si="9"/>
        <v>2266.3212095494114</v>
      </c>
      <c r="Q18" s="103">
        <f t="shared" si="9"/>
        <v>387.4676211341525</v>
      </c>
      <c r="R18" s="104">
        <f>AVERAGE(R5:R10)</f>
        <v>259.6741447693366</v>
      </c>
      <c r="S18" s="104">
        <f>AVERAGE(S5:S10)</f>
        <v>26.118365905986312</v>
      </c>
      <c r="T18" s="105">
        <f t="shared" si="9"/>
        <v>29435.501987277952</v>
      </c>
      <c r="U18" s="93" t="s">
        <v>39</v>
      </c>
      <c r="V18" s="106">
        <f aca="true" t="shared" si="10" ref="V18:AD18">AVERAGE(V5:V16)</f>
        <v>1556.6310066666665</v>
      </c>
      <c r="W18" s="106">
        <f t="shared" si="10"/>
        <v>871.4745416666668</v>
      </c>
      <c r="X18" s="106">
        <f t="shared" si="10"/>
        <v>203.30873166666666</v>
      </c>
      <c r="Y18" s="106">
        <f t="shared" si="10"/>
        <v>51.502470935355866</v>
      </c>
      <c r="Z18" s="103">
        <f t="shared" si="10"/>
        <v>28.904432692652332</v>
      </c>
      <c r="AA18" s="103">
        <f t="shared" si="10"/>
        <v>6.7462531712749625</v>
      </c>
      <c r="AB18" s="104">
        <f>AVERAGE(AB5:AB10)</f>
        <v>3.5075096666080494</v>
      </c>
      <c r="AC18" s="104">
        <f>AVERAGE(AC5:AC10)</f>
        <v>0.45102465418308424</v>
      </c>
      <c r="AD18" s="105">
        <f t="shared" si="10"/>
        <v>23410.21406152539</v>
      </c>
    </row>
    <row r="19" spans="1:30" ht="22.5" customHeight="1">
      <c r="A19" s="78"/>
      <c r="B19" s="78"/>
      <c r="C19" s="78"/>
      <c r="D19" s="78"/>
      <c r="E19" s="78"/>
      <c r="F19" s="107"/>
      <c r="G19" s="107"/>
      <c r="H19" s="108"/>
      <c r="I19" s="108"/>
      <c r="J19" s="109"/>
      <c r="K19" s="78"/>
      <c r="L19" s="107"/>
      <c r="M19" s="107"/>
      <c r="N19" s="110"/>
      <c r="O19" s="110"/>
      <c r="P19" s="110"/>
      <c r="Q19" s="110"/>
      <c r="R19" s="110"/>
      <c r="S19" s="110"/>
      <c r="T19" s="111"/>
      <c r="U19" s="78"/>
      <c r="V19" s="112"/>
      <c r="W19" s="112"/>
      <c r="X19" s="112"/>
      <c r="Y19" s="112"/>
      <c r="Z19" s="112"/>
      <c r="AA19" s="112"/>
      <c r="AB19" s="112"/>
      <c r="AC19" s="112"/>
      <c r="AD19" s="113"/>
    </row>
    <row r="20" spans="1:30" ht="22.5" customHeight="1">
      <c r="A20" s="114"/>
      <c r="B20" s="114"/>
      <c r="C20" s="114"/>
      <c r="D20" s="115"/>
      <c r="E20" s="114"/>
      <c r="F20" s="116"/>
      <c r="G20" s="116"/>
      <c r="T20" s="117"/>
      <c r="U20" s="116"/>
      <c r="V20" s="118"/>
      <c r="W20" s="118"/>
      <c r="X20" s="118"/>
      <c r="Y20" s="118"/>
      <c r="Z20" s="118"/>
      <c r="AA20" s="118"/>
      <c r="AB20" s="118"/>
      <c r="AC20" s="118"/>
      <c r="AD20" s="119"/>
    </row>
  </sheetData>
  <mergeCells count="7">
    <mergeCell ref="V3:AD3"/>
    <mergeCell ref="A3:A4"/>
    <mergeCell ref="B3:F3"/>
    <mergeCell ref="H3:J3"/>
    <mergeCell ref="K3:K4"/>
    <mergeCell ref="L3:T3"/>
    <mergeCell ref="U3:U4"/>
  </mergeCells>
  <printOptions/>
  <pageMargins left="0.2755905511811024" right="0.2755905511811024" top="0.98425196850393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O23"/>
  <sheetViews>
    <sheetView workbookViewId="0" topLeftCell="A2">
      <selection activeCell="Q9" sqref="Q9"/>
    </sheetView>
  </sheetViews>
  <sheetFormatPr defaultColWidth="11.421875" defaultRowHeight="15"/>
  <cols>
    <col min="1" max="1" width="15.00390625" style="2" customWidth="1"/>
    <col min="2" max="3" width="13.421875" style="2" customWidth="1"/>
    <col min="4" max="7" width="11.57421875" style="2" customWidth="1"/>
    <col min="8" max="8" width="10.8515625" style="2" customWidth="1"/>
    <col min="9" max="11" width="11.57421875" style="2" customWidth="1"/>
    <col min="12" max="12" width="10.8515625" style="2" customWidth="1"/>
    <col min="13" max="256" width="11.421875" style="2" customWidth="1"/>
    <col min="257" max="257" width="15.00390625" style="2" customWidth="1"/>
    <col min="258" max="259" width="13.421875" style="2" customWidth="1"/>
    <col min="260" max="263" width="11.57421875" style="2" customWidth="1"/>
    <col min="264" max="264" width="10.8515625" style="2" customWidth="1"/>
    <col min="265" max="267" width="11.57421875" style="2" customWidth="1"/>
    <col min="268" max="268" width="10.8515625" style="2" customWidth="1"/>
    <col min="269" max="512" width="11.421875" style="2" customWidth="1"/>
    <col min="513" max="513" width="15.00390625" style="2" customWidth="1"/>
    <col min="514" max="515" width="13.421875" style="2" customWidth="1"/>
    <col min="516" max="519" width="11.57421875" style="2" customWidth="1"/>
    <col min="520" max="520" width="10.8515625" style="2" customWidth="1"/>
    <col min="521" max="523" width="11.57421875" style="2" customWidth="1"/>
    <col min="524" max="524" width="10.8515625" style="2" customWidth="1"/>
    <col min="525" max="768" width="11.421875" style="2" customWidth="1"/>
    <col min="769" max="769" width="15.00390625" style="2" customWidth="1"/>
    <col min="770" max="771" width="13.421875" style="2" customWidth="1"/>
    <col min="772" max="775" width="11.57421875" style="2" customWidth="1"/>
    <col min="776" max="776" width="10.8515625" style="2" customWidth="1"/>
    <col min="777" max="779" width="11.57421875" style="2" customWidth="1"/>
    <col min="780" max="780" width="10.8515625" style="2" customWidth="1"/>
    <col min="781" max="1024" width="11.421875" style="2" customWidth="1"/>
    <col min="1025" max="1025" width="15.00390625" style="2" customWidth="1"/>
    <col min="1026" max="1027" width="13.421875" style="2" customWidth="1"/>
    <col min="1028" max="1031" width="11.57421875" style="2" customWidth="1"/>
    <col min="1032" max="1032" width="10.8515625" style="2" customWidth="1"/>
    <col min="1033" max="1035" width="11.57421875" style="2" customWidth="1"/>
    <col min="1036" max="1036" width="10.8515625" style="2" customWidth="1"/>
    <col min="1037" max="1280" width="11.421875" style="2" customWidth="1"/>
    <col min="1281" max="1281" width="15.00390625" style="2" customWidth="1"/>
    <col min="1282" max="1283" width="13.421875" style="2" customWidth="1"/>
    <col min="1284" max="1287" width="11.57421875" style="2" customWidth="1"/>
    <col min="1288" max="1288" width="10.8515625" style="2" customWidth="1"/>
    <col min="1289" max="1291" width="11.57421875" style="2" customWidth="1"/>
    <col min="1292" max="1292" width="10.8515625" style="2" customWidth="1"/>
    <col min="1293" max="1536" width="11.421875" style="2" customWidth="1"/>
    <col min="1537" max="1537" width="15.00390625" style="2" customWidth="1"/>
    <col min="1538" max="1539" width="13.421875" style="2" customWidth="1"/>
    <col min="1540" max="1543" width="11.57421875" style="2" customWidth="1"/>
    <col min="1544" max="1544" width="10.8515625" style="2" customWidth="1"/>
    <col min="1545" max="1547" width="11.57421875" style="2" customWidth="1"/>
    <col min="1548" max="1548" width="10.8515625" style="2" customWidth="1"/>
    <col min="1549" max="1792" width="11.421875" style="2" customWidth="1"/>
    <col min="1793" max="1793" width="15.00390625" style="2" customWidth="1"/>
    <col min="1794" max="1795" width="13.421875" style="2" customWidth="1"/>
    <col min="1796" max="1799" width="11.57421875" style="2" customWidth="1"/>
    <col min="1800" max="1800" width="10.8515625" style="2" customWidth="1"/>
    <col min="1801" max="1803" width="11.57421875" style="2" customWidth="1"/>
    <col min="1804" max="1804" width="10.8515625" style="2" customWidth="1"/>
    <col min="1805" max="2048" width="11.421875" style="2" customWidth="1"/>
    <col min="2049" max="2049" width="15.00390625" style="2" customWidth="1"/>
    <col min="2050" max="2051" width="13.421875" style="2" customWidth="1"/>
    <col min="2052" max="2055" width="11.57421875" style="2" customWidth="1"/>
    <col min="2056" max="2056" width="10.8515625" style="2" customWidth="1"/>
    <col min="2057" max="2059" width="11.57421875" style="2" customWidth="1"/>
    <col min="2060" max="2060" width="10.8515625" style="2" customWidth="1"/>
    <col min="2061" max="2304" width="11.421875" style="2" customWidth="1"/>
    <col min="2305" max="2305" width="15.00390625" style="2" customWidth="1"/>
    <col min="2306" max="2307" width="13.421875" style="2" customWidth="1"/>
    <col min="2308" max="2311" width="11.57421875" style="2" customWidth="1"/>
    <col min="2312" max="2312" width="10.8515625" style="2" customWidth="1"/>
    <col min="2313" max="2315" width="11.57421875" style="2" customWidth="1"/>
    <col min="2316" max="2316" width="10.8515625" style="2" customWidth="1"/>
    <col min="2317" max="2560" width="11.421875" style="2" customWidth="1"/>
    <col min="2561" max="2561" width="15.00390625" style="2" customWidth="1"/>
    <col min="2562" max="2563" width="13.421875" style="2" customWidth="1"/>
    <col min="2564" max="2567" width="11.57421875" style="2" customWidth="1"/>
    <col min="2568" max="2568" width="10.8515625" style="2" customWidth="1"/>
    <col min="2569" max="2571" width="11.57421875" style="2" customWidth="1"/>
    <col min="2572" max="2572" width="10.8515625" style="2" customWidth="1"/>
    <col min="2573" max="2816" width="11.421875" style="2" customWidth="1"/>
    <col min="2817" max="2817" width="15.00390625" style="2" customWidth="1"/>
    <col min="2818" max="2819" width="13.421875" style="2" customWidth="1"/>
    <col min="2820" max="2823" width="11.57421875" style="2" customWidth="1"/>
    <col min="2824" max="2824" width="10.8515625" style="2" customWidth="1"/>
    <col min="2825" max="2827" width="11.57421875" style="2" customWidth="1"/>
    <col min="2828" max="2828" width="10.8515625" style="2" customWidth="1"/>
    <col min="2829" max="3072" width="11.421875" style="2" customWidth="1"/>
    <col min="3073" max="3073" width="15.00390625" style="2" customWidth="1"/>
    <col min="3074" max="3075" width="13.421875" style="2" customWidth="1"/>
    <col min="3076" max="3079" width="11.57421875" style="2" customWidth="1"/>
    <col min="3080" max="3080" width="10.8515625" style="2" customWidth="1"/>
    <col min="3081" max="3083" width="11.57421875" style="2" customWidth="1"/>
    <col min="3084" max="3084" width="10.8515625" style="2" customWidth="1"/>
    <col min="3085" max="3328" width="11.421875" style="2" customWidth="1"/>
    <col min="3329" max="3329" width="15.00390625" style="2" customWidth="1"/>
    <col min="3330" max="3331" width="13.421875" style="2" customWidth="1"/>
    <col min="3332" max="3335" width="11.57421875" style="2" customWidth="1"/>
    <col min="3336" max="3336" width="10.8515625" style="2" customWidth="1"/>
    <col min="3337" max="3339" width="11.57421875" style="2" customWidth="1"/>
    <col min="3340" max="3340" width="10.8515625" style="2" customWidth="1"/>
    <col min="3341" max="3584" width="11.421875" style="2" customWidth="1"/>
    <col min="3585" max="3585" width="15.00390625" style="2" customWidth="1"/>
    <col min="3586" max="3587" width="13.421875" style="2" customWidth="1"/>
    <col min="3588" max="3591" width="11.57421875" style="2" customWidth="1"/>
    <col min="3592" max="3592" width="10.8515625" style="2" customWidth="1"/>
    <col min="3593" max="3595" width="11.57421875" style="2" customWidth="1"/>
    <col min="3596" max="3596" width="10.8515625" style="2" customWidth="1"/>
    <col min="3597" max="3840" width="11.421875" style="2" customWidth="1"/>
    <col min="3841" max="3841" width="15.00390625" style="2" customWidth="1"/>
    <col min="3842" max="3843" width="13.421875" style="2" customWidth="1"/>
    <col min="3844" max="3847" width="11.57421875" style="2" customWidth="1"/>
    <col min="3848" max="3848" width="10.8515625" style="2" customWidth="1"/>
    <col min="3849" max="3851" width="11.57421875" style="2" customWidth="1"/>
    <col min="3852" max="3852" width="10.8515625" style="2" customWidth="1"/>
    <col min="3853" max="4096" width="11.421875" style="2" customWidth="1"/>
    <col min="4097" max="4097" width="15.00390625" style="2" customWidth="1"/>
    <col min="4098" max="4099" width="13.421875" style="2" customWidth="1"/>
    <col min="4100" max="4103" width="11.57421875" style="2" customWidth="1"/>
    <col min="4104" max="4104" width="10.8515625" style="2" customWidth="1"/>
    <col min="4105" max="4107" width="11.57421875" style="2" customWidth="1"/>
    <col min="4108" max="4108" width="10.8515625" style="2" customWidth="1"/>
    <col min="4109" max="4352" width="11.421875" style="2" customWidth="1"/>
    <col min="4353" max="4353" width="15.00390625" style="2" customWidth="1"/>
    <col min="4354" max="4355" width="13.421875" style="2" customWidth="1"/>
    <col min="4356" max="4359" width="11.57421875" style="2" customWidth="1"/>
    <col min="4360" max="4360" width="10.8515625" style="2" customWidth="1"/>
    <col min="4361" max="4363" width="11.57421875" style="2" customWidth="1"/>
    <col min="4364" max="4364" width="10.8515625" style="2" customWidth="1"/>
    <col min="4365" max="4608" width="11.421875" style="2" customWidth="1"/>
    <col min="4609" max="4609" width="15.00390625" style="2" customWidth="1"/>
    <col min="4610" max="4611" width="13.421875" style="2" customWidth="1"/>
    <col min="4612" max="4615" width="11.57421875" style="2" customWidth="1"/>
    <col min="4616" max="4616" width="10.8515625" style="2" customWidth="1"/>
    <col min="4617" max="4619" width="11.57421875" style="2" customWidth="1"/>
    <col min="4620" max="4620" width="10.8515625" style="2" customWidth="1"/>
    <col min="4621" max="4864" width="11.421875" style="2" customWidth="1"/>
    <col min="4865" max="4865" width="15.00390625" style="2" customWidth="1"/>
    <col min="4866" max="4867" width="13.421875" style="2" customWidth="1"/>
    <col min="4868" max="4871" width="11.57421875" style="2" customWidth="1"/>
    <col min="4872" max="4872" width="10.8515625" style="2" customWidth="1"/>
    <col min="4873" max="4875" width="11.57421875" style="2" customWidth="1"/>
    <col min="4876" max="4876" width="10.8515625" style="2" customWidth="1"/>
    <col min="4877" max="5120" width="11.421875" style="2" customWidth="1"/>
    <col min="5121" max="5121" width="15.00390625" style="2" customWidth="1"/>
    <col min="5122" max="5123" width="13.421875" style="2" customWidth="1"/>
    <col min="5124" max="5127" width="11.57421875" style="2" customWidth="1"/>
    <col min="5128" max="5128" width="10.8515625" style="2" customWidth="1"/>
    <col min="5129" max="5131" width="11.57421875" style="2" customWidth="1"/>
    <col min="5132" max="5132" width="10.8515625" style="2" customWidth="1"/>
    <col min="5133" max="5376" width="11.421875" style="2" customWidth="1"/>
    <col min="5377" max="5377" width="15.00390625" style="2" customWidth="1"/>
    <col min="5378" max="5379" width="13.421875" style="2" customWidth="1"/>
    <col min="5380" max="5383" width="11.57421875" style="2" customWidth="1"/>
    <col min="5384" max="5384" width="10.8515625" style="2" customWidth="1"/>
    <col min="5385" max="5387" width="11.57421875" style="2" customWidth="1"/>
    <col min="5388" max="5388" width="10.8515625" style="2" customWidth="1"/>
    <col min="5389" max="5632" width="11.421875" style="2" customWidth="1"/>
    <col min="5633" max="5633" width="15.00390625" style="2" customWidth="1"/>
    <col min="5634" max="5635" width="13.421875" style="2" customWidth="1"/>
    <col min="5636" max="5639" width="11.57421875" style="2" customWidth="1"/>
    <col min="5640" max="5640" width="10.8515625" style="2" customWidth="1"/>
    <col min="5641" max="5643" width="11.57421875" style="2" customWidth="1"/>
    <col min="5644" max="5644" width="10.8515625" style="2" customWidth="1"/>
    <col min="5645" max="5888" width="11.421875" style="2" customWidth="1"/>
    <col min="5889" max="5889" width="15.00390625" style="2" customWidth="1"/>
    <col min="5890" max="5891" width="13.421875" style="2" customWidth="1"/>
    <col min="5892" max="5895" width="11.57421875" style="2" customWidth="1"/>
    <col min="5896" max="5896" width="10.8515625" style="2" customWidth="1"/>
    <col min="5897" max="5899" width="11.57421875" style="2" customWidth="1"/>
    <col min="5900" max="5900" width="10.8515625" style="2" customWidth="1"/>
    <col min="5901" max="6144" width="11.421875" style="2" customWidth="1"/>
    <col min="6145" max="6145" width="15.00390625" style="2" customWidth="1"/>
    <col min="6146" max="6147" width="13.421875" style="2" customWidth="1"/>
    <col min="6148" max="6151" width="11.57421875" style="2" customWidth="1"/>
    <col min="6152" max="6152" width="10.8515625" style="2" customWidth="1"/>
    <col min="6153" max="6155" width="11.57421875" style="2" customWidth="1"/>
    <col min="6156" max="6156" width="10.8515625" style="2" customWidth="1"/>
    <col min="6157" max="6400" width="11.421875" style="2" customWidth="1"/>
    <col min="6401" max="6401" width="15.00390625" style="2" customWidth="1"/>
    <col min="6402" max="6403" width="13.421875" style="2" customWidth="1"/>
    <col min="6404" max="6407" width="11.57421875" style="2" customWidth="1"/>
    <col min="6408" max="6408" width="10.8515625" style="2" customWidth="1"/>
    <col min="6409" max="6411" width="11.57421875" style="2" customWidth="1"/>
    <col min="6412" max="6412" width="10.8515625" style="2" customWidth="1"/>
    <col min="6413" max="6656" width="11.421875" style="2" customWidth="1"/>
    <col min="6657" max="6657" width="15.00390625" style="2" customWidth="1"/>
    <col min="6658" max="6659" width="13.421875" style="2" customWidth="1"/>
    <col min="6660" max="6663" width="11.57421875" style="2" customWidth="1"/>
    <col min="6664" max="6664" width="10.8515625" style="2" customWidth="1"/>
    <col min="6665" max="6667" width="11.57421875" style="2" customWidth="1"/>
    <col min="6668" max="6668" width="10.8515625" style="2" customWidth="1"/>
    <col min="6669" max="6912" width="11.421875" style="2" customWidth="1"/>
    <col min="6913" max="6913" width="15.00390625" style="2" customWidth="1"/>
    <col min="6914" max="6915" width="13.421875" style="2" customWidth="1"/>
    <col min="6916" max="6919" width="11.57421875" style="2" customWidth="1"/>
    <col min="6920" max="6920" width="10.8515625" style="2" customWidth="1"/>
    <col min="6921" max="6923" width="11.57421875" style="2" customWidth="1"/>
    <col min="6924" max="6924" width="10.8515625" style="2" customWidth="1"/>
    <col min="6925" max="7168" width="11.421875" style="2" customWidth="1"/>
    <col min="7169" max="7169" width="15.00390625" style="2" customWidth="1"/>
    <col min="7170" max="7171" width="13.421875" style="2" customWidth="1"/>
    <col min="7172" max="7175" width="11.57421875" style="2" customWidth="1"/>
    <col min="7176" max="7176" width="10.8515625" style="2" customWidth="1"/>
    <col min="7177" max="7179" width="11.57421875" style="2" customWidth="1"/>
    <col min="7180" max="7180" width="10.8515625" style="2" customWidth="1"/>
    <col min="7181" max="7424" width="11.421875" style="2" customWidth="1"/>
    <col min="7425" max="7425" width="15.00390625" style="2" customWidth="1"/>
    <col min="7426" max="7427" width="13.421875" style="2" customWidth="1"/>
    <col min="7428" max="7431" width="11.57421875" style="2" customWidth="1"/>
    <col min="7432" max="7432" width="10.8515625" style="2" customWidth="1"/>
    <col min="7433" max="7435" width="11.57421875" style="2" customWidth="1"/>
    <col min="7436" max="7436" width="10.8515625" style="2" customWidth="1"/>
    <col min="7437" max="7680" width="11.421875" style="2" customWidth="1"/>
    <col min="7681" max="7681" width="15.00390625" style="2" customWidth="1"/>
    <col min="7682" max="7683" width="13.421875" style="2" customWidth="1"/>
    <col min="7684" max="7687" width="11.57421875" style="2" customWidth="1"/>
    <col min="7688" max="7688" width="10.8515625" style="2" customWidth="1"/>
    <col min="7689" max="7691" width="11.57421875" style="2" customWidth="1"/>
    <col min="7692" max="7692" width="10.8515625" style="2" customWidth="1"/>
    <col min="7693" max="7936" width="11.421875" style="2" customWidth="1"/>
    <col min="7937" max="7937" width="15.00390625" style="2" customWidth="1"/>
    <col min="7938" max="7939" width="13.421875" style="2" customWidth="1"/>
    <col min="7940" max="7943" width="11.57421875" style="2" customWidth="1"/>
    <col min="7944" max="7944" width="10.8515625" style="2" customWidth="1"/>
    <col min="7945" max="7947" width="11.57421875" style="2" customWidth="1"/>
    <col min="7948" max="7948" width="10.8515625" style="2" customWidth="1"/>
    <col min="7949" max="8192" width="11.421875" style="2" customWidth="1"/>
    <col min="8193" max="8193" width="15.00390625" style="2" customWidth="1"/>
    <col min="8194" max="8195" width="13.421875" style="2" customWidth="1"/>
    <col min="8196" max="8199" width="11.57421875" style="2" customWidth="1"/>
    <col min="8200" max="8200" width="10.8515625" style="2" customWidth="1"/>
    <col min="8201" max="8203" width="11.57421875" style="2" customWidth="1"/>
    <col min="8204" max="8204" width="10.8515625" style="2" customWidth="1"/>
    <col min="8205" max="8448" width="11.421875" style="2" customWidth="1"/>
    <col min="8449" max="8449" width="15.00390625" style="2" customWidth="1"/>
    <col min="8450" max="8451" width="13.421875" style="2" customWidth="1"/>
    <col min="8452" max="8455" width="11.57421875" style="2" customWidth="1"/>
    <col min="8456" max="8456" width="10.8515625" style="2" customWidth="1"/>
    <col min="8457" max="8459" width="11.57421875" style="2" customWidth="1"/>
    <col min="8460" max="8460" width="10.8515625" style="2" customWidth="1"/>
    <col min="8461" max="8704" width="11.421875" style="2" customWidth="1"/>
    <col min="8705" max="8705" width="15.00390625" style="2" customWidth="1"/>
    <col min="8706" max="8707" width="13.421875" style="2" customWidth="1"/>
    <col min="8708" max="8711" width="11.57421875" style="2" customWidth="1"/>
    <col min="8712" max="8712" width="10.8515625" style="2" customWidth="1"/>
    <col min="8713" max="8715" width="11.57421875" style="2" customWidth="1"/>
    <col min="8716" max="8716" width="10.8515625" style="2" customWidth="1"/>
    <col min="8717" max="8960" width="11.421875" style="2" customWidth="1"/>
    <col min="8961" max="8961" width="15.00390625" style="2" customWidth="1"/>
    <col min="8962" max="8963" width="13.421875" style="2" customWidth="1"/>
    <col min="8964" max="8967" width="11.57421875" style="2" customWidth="1"/>
    <col min="8968" max="8968" width="10.8515625" style="2" customWidth="1"/>
    <col min="8969" max="8971" width="11.57421875" style="2" customWidth="1"/>
    <col min="8972" max="8972" width="10.8515625" style="2" customWidth="1"/>
    <col min="8973" max="9216" width="11.421875" style="2" customWidth="1"/>
    <col min="9217" max="9217" width="15.00390625" style="2" customWidth="1"/>
    <col min="9218" max="9219" width="13.421875" style="2" customWidth="1"/>
    <col min="9220" max="9223" width="11.57421875" style="2" customWidth="1"/>
    <col min="9224" max="9224" width="10.8515625" style="2" customWidth="1"/>
    <col min="9225" max="9227" width="11.57421875" style="2" customWidth="1"/>
    <col min="9228" max="9228" width="10.8515625" style="2" customWidth="1"/>
    <col min="9229" max="9472" width="11.421875" style="2" customWidth="1"/>
    <col min="9473" max="9473" width="15.00390625" style="2" customWidth="1"/>
    <col min="9474" max="9475" width="13.421875" style="2" customWidth="1"/>
    <col min="9476" max="9479" width="11.57421875" style="2" customWidth="1"/>
    <col min="9480" max="9480" width="10.8515625" style="2" customWidth="1"/>
    <col min="9481" max="9483" width="11.57421875" style="2" customWidth="1"/>
    <col min="9484" max="9484" width="10.8515625" style="2" customWidth="1"/>
    <col min="9485" max="9728" width="11.421875" style="2" customWidth="1"/>
    <col min="9729" max="9729" width="15.00390625" style="2" customWidth="1"/>
    <col min="9730" max="9731" width="13.421875" style="2" customWidth="1"/>
    <col min="9732" max="9735" width="11.57421875" style="2" customWidth="1"/>
    <col min="9736" max="9736" width="10.8515625" style="2" customWidth="1"/>
    <col min="9737" max="9739" width="11.57421875" style="2" customWidth="1"/>
    <col min="9740" max="9740" width="10.8515625" style="2" customWidth="1"/>
    <col min="9741" max="9984" width="11.421875" style="2" customWidth="1"/>
    <col min="9985" max="9985" width="15.00390625" style="2" customWidth="1"/>
    <col min="9986" max="9987" width="13.421875" style="2" customWidth="1"/>
    <col min="9988" max="9991" width="11.57421875" style="2" customWidth="1"/>
    <col min="9992" max="9992" width="10.8515625" style="2" customWidth="1"/>
    <col min="9993" max="9995" width="11.57421875" style="2" customWidth="1"/>
    <col min="9996" max="9996" width="10.8515625" style="2" customWidth="1"/>
    <col min="9997" max="10240" width="11.421875" style="2" customWidth="1"/>
    <col min="10241" max="10241" width="15.00390625" style="2" customWidth="1"/>
    <col min="10242" max="10243" width="13.421875" style="2" customWidth="1"/>
    <col min="10244" max="10247" width="11.57421875" style="2" customWidth="1"/>
    <col min="10248" max="10248" width="10.8515625" style="2" customWidth="1"/>
    <col min="10249" max="10251" width="11.57421875" style="2" customWidth="1"/>
    <col min="10252" max="10252" width="10.8515625" style="2" customWidth="1"/>
    <col min="10253" max="10496" width="11.421875" style="2" customWidth="1"/>
    <col min="10497" max="10497" width="15.00390625" style="2" customWidth="1"/>
    <col min="10498" max="10499" width="13.421875" style="2" customWidth="1"/>
    <col min="10500" max="10503" width="11.57421875" style="2" customWidth="1"/>
    <col min="10504" max="10504" width="10.8515625" style="2" customWidth="1"/>
    <col min="10505" max="10507" width="11.57421875" style="2" customWidth="1"/>
    <col min="10508" max="10508" width="10.8515625" style="2" customWidth="1"/>
    <col min="10509" max="10752" width="11.421875" style="2" customWidth="1"/>
    <col min="10753" max="10753" width="15.00390625" style="2" customWidth="1"/>
    <col min="10754" max="10755" width="13.421875" style="2" customWidth="1"/>
    <col min="10756" max="10759" width="11.57421875" style="2" customWidth="1"/>
    <col min="10760" max="10760" width="10.8515625" style="2" customWidth="1"/>
    <col min="10761" max="10763" width="11.57421875" style="2" customWidth="1"/>
    <col min="10764" max="10764" width="10.8515625" style="2" customWidth="1"/>
    <col min="10765" max="11008" width="11.421875" style="2" customWidth="1"/>
    <col min="11009" max="11009" width="15.00390625" style="2" customWidth="1"/>
    <col min="11010" max="11011" width="13.421875" style="2" customWidth="1"/>
    <col min="11012" max="11015" width="11.57421875" style="2" customWidth="1"/>
    <col min="11016" max="11016" width="10.8515625" style="2" customWidth="1"/>
    <col min="11017" max="11019" width="11.57421875" style="2" customWidth="1"/>
    <col min="11020" max="11020" width="10.8515625" style="2" customWidth="1"/>
    <col min="11021" max="11264" width="11.421875" style="2" customWidth="1"/>
    <col min="11265" max="11265" width="15.00390625" style="2" customWidth="1"/>
    <col min="11266" max="11267" width="13.421875" style="2" customWidth="1"/>
    <col min="11268" max="11271" width="11.57421875" style="2" customWidth="1"/>
    <col min="11272" max="11272" width="10.8515625" style="2" customWidth="1"/>
    <col min="11273" max="11275" width="11.57421875" style="2" customWidth="1"/>
    <col min="11276" max="11276" width="10.8515625" style="2" customWidth="1"/>
    <col min="11277" max="11520" width="11.421875" style="2" customWidth="1"/>
    <col min="11521" max="11521" width="15.00390625" style="2" customWidth="1"/>
    <col min="11522" max="11523" width="13.421875" style="2" customWidth="1"/>
    <col min="11524" max="11527" width="11.57421875" style="2" customWidth="1"/>
    <col min="11528" max="11528" width="10.8515625" style="2" customWidth="1"/>
    <col min="11529" max="11531" width="11.57421875" style="2" customWidth="1"/>
    <col min="11532" max="11532" width="10.8515625" style="2" customWidth="1"/>
    <col min="11533" max="11776" width="11.421875" style="2" customWidth="1"/>
    <col min="11777" max="11777" width="15.00390625" style="2" customWidth="1"/>
    <col min="11778" max="11779" width="13.421875" style="2" customWidth="1"/>
    <col min="11780" max="11783" width="11.57421875" style="2" customWidth="1"/>
    <col min="11784" max="11784" width="10.8515625" style="2" customWidth="1"/>
    <col min="11785" max="11787" width="11.57421875" style="2" customWidth="1"/>
    <col min="11788" max="11788" width="10.8515625" style="2" customWidth="1"/>
    <col min="11789" max="12032" width="11.421875" style="2" customWidth="1"/>
    <col min="12033" max="12033" width="15.00390625" style="2" customWidth="1"/>
    <col min="12034" max="12035" width="13.421875" style="2" customWidth="1"/>
    <col min="12036" max="12039" width="11.57421875" style="2" customWidth="1"/>
    <col min="12040" max="12040" width="10.8515625" style="2" customWidth="1"/>
    <col min="12041" max="12043" width="11.57421875" style="2" customWidth="1"/>
    <col min="12044" max="12044" width="10.8515625" style="2" customWidth="1"/>
    <col min="12045" max="12288" width="11.421875" style="2" customWidth="1"/>
    <col min="12289" max="12289" width="15.00390625" style="2" customWidth="1"/>
    <col min="12290" max="12291" width="13.421875" style="2" customWidth="1"/>
    <col min="12292" max="12295" width="11.57421875" style="2" customWidth="1"/>
    <col min="12296" max="12296" width="10.8515625" style="2" customWidth="1"/>
    <col min="12297" max="12299" width="11.57421875" style="2" customWidth="1"/>
    <col min="12300" max="12300" width="10.8515625" style="2" customWidth="1"/>
    <col min="12301" max="12544" width="11.421875" style="2" customWidth="1"/>
    <col min="12545" max="12545" width="15.00390625" style="2" customWidth="1"/>
    <col min="12546" max="12547" width="13.421875" style="2" customWidth="1"/>
    <col min="12548" max="12551" width="11.57421875" style="2" customWidth="1"/>
    <col min="12552" max="12552" width="10.8515625" style="2" customWidth="1"/>
    <col min="12553" max="12555" width="11.57421875" style="2" customWidth="1"/>
    <col min="12556" max="12556" width="10.8515625" style="2" customWidth="1"/>
    <col min="12557" max="12800" width="11.421875" style="2" customWidth="1"/>
    <col min="12801" max="12801" width="15.00390625" style="2" customWidth="1"/>
    <col min="12802" max="12803" width="13.421875" style="2" customWidth="1"/>
    <col min="12804" max="12807" width="11.57421875" style="2" customWidth="1"/>
    <col min="12808" max="12808" width="10.8515625" style="2" customWidth="1"/>
    <col min="12809" max="12811" width="11.57421875" style="2" customWidth="1"/>
    <col min="12812" max="12812" width="10.8515625" style="2" customWidth="1"/>
    <col min="12813" max="13056" width="11.421875" style="2" customWidth="1"/>
    <col min="13057" max="13057" width="15.00390625" style="2" customWidth="1"/>
    <col min="13058" max="13059" width="13.421875" style="2" customWidth="1"/>
    <col min="13060" max="13063" width="11.57421875" style="2" customWidth="1"/>
    <col min="13064" max="13064" width="10.8515625" style="2" customWidth="1"/>
    <col min="13065" max="13067" width="11.57421875" style="2" customWidth="1"/>
    <col min="13068" max="13068" width="10.8515625" style="2" customWidth="1"/>
    <col min="13069" max="13312" width="11.421875" style="2" customWidth="1"/>
    <col min="13313" max="13313" width="15.00390625" style="2" customWidth="1"/>
    <col min="13314" max="13315" width="13.421875" style="2" customWidth="1"/>
    <col min="13316" max="13319" width="11.57421875" style="2" customWidth="1"/>
    <col min="13320" max="13320" width="10.8515625" style="2" customWidth="1"/>
    <col min="13321" max="13323" width="11.57421875" style="2" customWidth="1"/>
    <col min="13324" max="13324" width="10.8515625" style="2" customWidth="1"/>
    <col min="13325" max="13568" width="11.421875" style="2" customWidth="1"/>
    <col min="13569" max="13569" width="15.00390625" style="2" customWidth="1"/>
    <col min="13570" max="13571" width="13.421875" style="2" customWidth="1"/>
    <col min="13572" max="13575" width="11.57421875" style="2" customWidth="1"/>
    <col min="13576" max="13576" width="10.8515625" style="2" customWidth="1"/>
    <col min="13577" max="13579" width="11.57421875" style="2" customWidth="1"/>
    <col min="13580" max="13580" width="10.8515625" style="2" customWidth="1"/>
    <col min="13581" max="13824" width="11.421875" style="2" customWidth="1"/>
    <col min="13825" max="13825" width="15.00390625" style="2" customWidth="1"/>
    <col min="13826" max="13827" width="13.421875" style="2" customWidth="1"/>
    <col min="13828" max="13831" width="11.57421875" style="2" customWidth="1"/>
    <col min="13832" max="13832" width="10.8515625" style="2" customWidth="1"/>
    <col min="13833" max="13835" width="11.57421875" style="2" customWidth="1"/>
    <col min="13836" max="13836" width="10.8515625" style="2" customWidth="1"/>
    <col min="13837" max="14080" width="11.421875" style="2" customWidth="1"/>
    <col min="14081" max="14081" width="15.00390625" style="2" customWidth="1"/>
    <col min="14082" max="14083" width="13.421875" style="2" customWidth="1"/>
    <col min="14084" max="14087" width="11.57421875" style="2" customWidth="1"/>
    <col min="14088" max="14088" width="10.8515625" style="2" customWidth="1"/>
    <col min="14089" max="14091" width="11.57421875" style="2" customWidth="1"/>
    <col min="14092" max="14092" width="10.8515625" style="2" customWidth="1"/>
    <col min="14093" max="14336" width="11.421875" style="2" customWidth="1"/>
    <col min="14337" max="14337" width="15.00390625" style="2" customWidth="1"/>
    <col min="14338" max="14339" width="13.421875" style="2" customWidth="1"/>
    <col min="14340" max="14343" width="11.57421875" style="2" customWidth="1"/>
    <col min="14344" max="14344" width="10.8515625" style="2" customWidth="1"/>
    <col min="14345" max="14347" width="11.57421875" style="2" customWidth="1"/>
    <col min="14348" max="14348" width="10.8515625" style="2" customWidth="1"/>
    <col min="14349" max="14592" width="11.421875" style="2" customWidth="1"/>
    <col min="14593" max="14593" width="15.00390625" style="2" customWidth="1"/>
    <col min="14594" max="14595" width="13.421875" style="2" customWidth="1"/>
    <col min="14596" max="14599" width="11.57421875" style="2" customWidth="1"/>
    <col min="14600" max="14600" width="10.8515625" style="2" customWidth="1"/>
    <col min="14601" max="14603" width="11.57421875" style="2" customWidth="1"/>
    <col min="14604" max="14604" width="10.8515625" style="2" customWidth="1"/>
    <col min="14605" max="14848" width="11.421875" style="2" customWidth="1"/>
    <col min="14849" max="14849" width="15.00390625" style="2" customWidth="1"/>
    <col min="14850" max="14851" width="13.421875" style="2" customWidth="1"/>
    <col min="14852" max="14855" width="11.57421875" style="2" customWidth="1"/>
    <col min="14856" max="14856" width="10.8515625" style="2" customWidth="1"/>
    <col min="14857" max="14859" width="11.57421875" style="2" customWidth="1"/>
    <col min="14860" max="14860" width="10.8515625" style="2" customWidth="1"/>
    <col min="14861" max="15104" width="11.421875" style="2" customWidth="1"/>
    <col min="15105" max="15105" width="15.00390625" style="2" customWidth="1"/>
    <col min="15106" max="15107" width="13.421875" style="2" customWidth="1"/>
    <col min="15108" max="15111" width="11.57421875" style="2" customWidth="1"/>
    <col min="15112" max="15112" width="10.8515625" style="2" customWidth="1"/>
    <col min="15113" max="15115" width="11.57421875" style="2" customWidth="1"/>
    <col min="15116" max="15116" width="10.8515625" style="2" customWidth="1"/>
    <col min="15117" max="15360" width="11.421875" style="2" customWidth="1"/>
    <col min="15361" max="15361" width="15.00390625" style="2" customWidth="1"/>
    <col min="15362" max="15363" width="13.421875" style="2" customWidth="1"/>
    <col min="15364" max="15367" width="11.57421875" style="2" customWidth="1"/>
    <col min="15368" max="15368" width="10.8515625" style="2" customWidth="1"/>
    <col min="15369" max="15371" width="11.57421875" style="2" customWidth="1"/>
    <col min="15372" max="15372" width="10.8515625" style="2" customWidth="1"/>
    <col min="15373" max="15616" width="11.421875" style="2" customWidth="1"/>
    <col min="15617" max="15617" width="15.00390625" style="2" customWidth="1"/>
    <col min="15618" max="15619" width="13.421875" style="2" customWidth="1"/>
    <col min="15620" max="15623" width="11.57421875" style="2" customWidth="1"/>
    <col min="15624" max="15624" width="10.8515625" style="2" customWidth="1"/>
    <col min="15625" max="15627" width="11.57421875" style="2" customWidth="1"/>
    <col min="15628" max="15628" width="10.8515625" style="2" customWidth="1"/>
    <col min="15629" max="15872" width="11.421875" style="2" customWidth="1"/>
    <col min="15873" max="15873" width="15.00390625" style="2" customWidth="1"/>
    <col min="15874" max="15875" width="13.421875" style="2" customWidth="1"/>
    <col min="15876" max="15879" width="11.57421875" style="2" customWidth="1"/>
    <col min="15880" max="15880" width="10.8515625" style="2" customWidth="1"/>
    <col min="15881" max="15883" width="11.57421875" style="2" customWidth="1"/>
    <col min="15884" max="15884" width="10.8515625" style="2" customWidth="1"/>
    <col min="15885" max="16128" width="11.421875" style="2" customWidth="1"/>
    <col min="16129" max="16129" width="15.00390625" style="2" customWidth="1"/>
    <col min="16130" max="16131" width="13.421875" style="2" customWidth="1"/>
    <col min="16132" max="16135" width="11.57421875" style="2" customWidth="1"/>
    <col min="16136" max="16136" width="10.8515625" style="2" customWidth="1"/>
    <col min="16137" max="16139" width="11.57421875" style="2" customWidth="1"/>
    <col min="16140" max="16140" width="10.8515625" style="2" customWidth="1"/>
    <col min="16141" max="16384" width="11.421875" style="2" customWidth="1"/>
  </cols>
  <sheetData>
    <row r="1" ht="45.75" customHeight="1">
      <c r="A1" s="1" t="s">
        <v>40</v>
      </c>
    </row>
    <row r="2" ht="31.5" customHeight="1" thickBot="1"/>
    <row r="3" spans="1:12" ht="33" customHeight="1">
      <c r="A3" s="120">
        <v>2013</v>
      </c>
      <c r="B3" s="121" t="s">
        <v>41</v>
      </c>
      <c r="C3" s="122" t="s">
        <v>42</v>
      </c>
      <c r="D3" s="123" t="s">
        <v>5</v>
      </c>
      <c r="E3" s="124" t="s">
        <v>6</v>
      </c>
      <c r="F3" s="125"/>
      <c r="G3" s="125"/>
      <c r="H3" s="126"/>
      <c r="I3" s="124" t="s">
        <v>7</v>
      </c>
      <c r="J3" s="125"/>
      <c r="K3" s="125"/>
      <c r="L3" s="126"/>
    </row>
    <row r="4" spans="1:12" ht="45.75" thickBot="1">
      <c r="A4" s="12"/>
      <c r="B4" s="127"/>
      <c r="C4" s="128"/>
      <c r="D4" s="129" t="s">
        <v>43</v>
      </c>
      <c r="E4" s="130" t="s">
        <v>44</v>
      </c>
      <c r="F4" s="131" t="s">
        <v>45</v>
      </c>
      <c r="G4" s="131" t="s">
        <v>46</v>
      </c>
      <c r="H4" s="132" t="s">
        <v>47</v>
      </c>
      <c r="I4" s="130" t="s">
        <v>44</v>
      </c>
      <c r="J4" s="131" t="s">
        <v>48</v>
      </c>
      <c r="K4" s="131" t="s">
        <v>46</v>
      </c>
      <c r="L4" s="132" t="s">
        <v>47</v>
      </c>
    </row>
    <row r="5" spans="1:15" ht="20.25" customHeight="1">
      <c r="A5" s="31" t="s">
        <v>26</v>
      </c>
      <c r="B5" s="36">
        <f>'[1]Récap. '!F5</f>
        <v>491923</v>
      </c>
      <c r="C5" s="133">
        <f>'[1]Récap. '!G5/60</f>
        <v>0</v>
      </c>
      <c r="D5" s="134">
        <f>'[1]Récap. '!H5/1000</f>
        <v>2.651258000000001</v>
      </c>
      <c r="E5" s="135">
        <f>'[1]Récap. '!L5/1000</f>
        <v>111.983893</v>
      </c>
      <c r="F5" s="42">
        <f>'[1]Récap. '!N5/1000</f>
        <v>10.869618999999997</v>
      </c>
      <c r="G5" s="42">
        <f aca="true" t="shared" si="0" ref="G5:G16">E5-F5</f>
        <v>101.114274</v>
      </c>
      <c r="H5" s="40">
        <f>G5/E5*100</f>
        <v>90.29358713221373</v>
      </c>
      <c r="I5" s="135">
        <f>'[1]Récap. '!V5/1000</f>
        <v>1.4834230999999998</v>
      </c>
      <c r="J5" s="42">
        <f>'[1]Récap. '!X5/1000</f>
        <v>0.27453835000000004</v>
      </c>
      <c r="K5" s="42">
        <f aca="true" t="shared" si="1" ref="K5:K16">I5-J5</f>
        <v>1.2088847499999997</v>
      </c>
      <c r="L5" s="40">
        <f>K5/I5*100</f>
        <v>81.49291661967513</v>
      </c>
      <c r="N5" s="136"/>
      <c r="O5" s="4"/>
    </row>
    <row r="6" spans="1:15" ht="20.25" customHeight="1">
      <c r="A6" s="48" t="s">
        <v>27</v>
      </c>
      <c r="B6" s="52">
        <f>'[2]Récap. '!F6</f>
        <v>503051</v>
      </c>
      <c r="C6" s="137">
        <f>'[2]Récap. '!G6/60</f>
        <v>514.5</v>
      </c>
      <c r="D6" s="138">
        <f>'[2]Récap. '!H6/1000</f>
        <v>3.2331440000000002</v>
      </c>
      <c r="E6" s="139">
        <f>'[2]Récap. '!L6/1000</f>
        <v>100.909856</v>
      </c>
      <c r="F6" s="57">
        <f>'[2]Récap. '!N6/1000</f>
        <v>10.971991000000004</v>
      </c>
      <c r="G6" s="72">
        <f t="shared" si="0"/>
        <v>89.937865</v>
      </c>
      <c r="H6" s="55">
        <f aca="true" t="shared" si="2" ref="H6:H16">G6/E6*100</f>
        <v>89.12693820512439</v>
      </c>
      <c r="I6" s="139">
        <f>'[2]Récap. '!V6/1000</f>
        <v>1.2596818699999996</v>
      </c>
      <c r="J6" s="57">
        <f>'[2]Récap. '!X6/1000</f>
        <v>0.22611034000000005</v>
      </c>
      <c r="K6" s="57">
        <f t="shared" si="1"/>
        <v>1.0335715299999997</v>
      </c>
      <c r="L6" s="55">
        <f aca="true" t="shared" si="3" ref="L6:L16">K6/I6*100</f>
        <v>82.05020288177998</v>
      </c>
      <c r="N6" s="136"/>
      <c r="O6" s="4"/>
    </row>
    <row r="7" spans="1:15" ht="20.25" customHeight="1">
      <c r="A7" s="48" t="s">
        <v>28</v>
      </c>
      <c r="B7" s="52">
        <f>'[3]Récap. '!F7</f>
        <v>408076</v>
      </c>
      <c r="C7" s="137">
        <f>'[3]Récap. '!G7/60</f>
        <v>0</v>
      </c>
      <c r="D7" s="138">
        <f>'[3]Récap. '!H7/1000</f>
        <v>3.100316</v>
      </c>
      <c r="E7" s="139">
        <f>'[3]Récap. '!L7/1000</f>
        <v>129.50938800000003</v>
      </c>
      <c r="F7" s="57">
        <f>'[3]Récap. '!N7/1000</f>
        <v>11.034844999999999</v>
      </c>
      <c r="G7" s="57">
        <f t="shared" si="0"/>
        <v>118.47454300000003</v>
      </c>
      <c r="H7" s="55">
        <f t="shared" si="2"/>
        <v>91.47950185665304</v>
      </c>
      <c r="I7" s="139">
        <f>'[3]Récap. '!V7/1000</f>
        <v>1.70872843</v>
      </c>
      <c r="J7" s="57">
        <f>'[3]Récap. '!X7/1000</f>
        <v>0.24078772999999998</v>
      </c>
      <c r="K7" s="57">
        <f t="shared" si="1"/>
        <v>1.4679407000000002</v>
      </c>
      <c r="L7" s="55">
        <f t="shared" si="3"/>
        <v>85.90836754556722</v>
      </c>
      <c r="N7" s="136"/>
      <c r="O7" s="4"/>
    </row>
    <row r="8" spans="1:15" ht="20.25" customHeight="1">
      <c r="A8" s="48" t="s">
        <v>29</v>
      </c>
      <c r="B8" s="52">
        <f>'[4]Récap. '!F8</f>
        <v>476590</v>
      </c>
      <c r="C8" s="137">
        <f>'[4]Récap. '!G8/60</f>
        <v>415</v>
      </c>
      <c r="D8" s="138">
        <f>'[4]Récap. '!H8/1000</f>
        <v>4.3520855</v>
      </c>
      <c r="E8" s="139">
        <f>'[4]Récap. '!L8/1000</f>
        <v>120.7774</v>
      </c>
      <c r="F8" s="57">
        <f>'[4]Récap. '!N8/1000</f>
        <v>13.980159999999996</v>
      </c>
      <c r="G8" s="57">
        <f t="shared" si="0"/>
        <v>106.79724</v>
      </c>
      <c r="H8" s="55">
        <f t="shared" si="2"/>
        <v>88.42485431877157</v>
      </c>
      <c r="I8" s="139">
        <f>'[4]Récap. '!V8/1000</f>
        <v>1.6159040500000001</v>
      </c>
      <c r="J8" s="57">
        <f>'[4]Récap. '!X8/1000</f>
        <v>0.17104807</v>
      </c>
      <c r="K8" s="57">
        <f t="shared" si="1"/>
        <v>1.4448559800000003</v>
      </c>
      <c r="L8" s="55">
        <f t="shared" si="3"/>
        <v>89.41471370159634</v>
      </c>
      <c r="N8" s="140"/>
      <c r="O8" s="4"/>
    </row>
    <row r="9" spans="1:15" ht="20.25" customHeight="1">
      <c r="A9" s="48" t="s">
        <v>30</v>
      </c>
      <c r="B9" s="52">
        <f>'[5]Récap. '!F9</f>
        <v>447000</v>
      </c>
      <c r="C9" s="137">
        <f>'[5]Récap. '!G9/60</f>
        <v>49</v>
      </c>
      <c r="D9" s="138">
        <f>'[5]Récap. '!H9/1000</f>
        <v>3.1173809999999995</v>
      </c>
      <c r="E9" s="139">
        <f>'[5]Récap. '!L9/1000</f>
        <v>122.908816</v>
      </c>
      <c r="F9" s="57">
        <f>'[5]Récap. '!N9/1000</f>
        <v>12.229413999999997</v>
      </c>
      <c r="G9" s="57">
        <f t="shared" si="0"/>
        <v>110.67940200000001</v>
      </c>
      <c r="H9" s="55">
        <f t="shared" si="2"/>
        <v>90.05001073316011</v>
      </c>
      <c r="I9" s="139">
        <f>'[5]Récap. '!V9/1000</f>
        <v>1.7467234600000003</v>
      </c>
      <c r="J9" s="57">
        <f>'[5]Récap. '!X9/1000</f>
        <v>0.15667821</v>
      </c>
      <c r="K9" s="57">
        <f t="shared" si="1"/>
        <v>1.5900452500000004</v>
      </c>
      <c r="L9" s="55">
        <f t="shared" si="3"/>
        <v>91.03016512985977</v>
      </c>
      <c r="N9" s="136"/>
      <c r="O9" s="4"/>
    </row>
    <row r="10" spans="1:15" ht="20.25" customHeight="1">
      <c r="A10" s="48" t="s">
        <v>31</v>
      </c>
      <c r="B10" s="52">
        <f>'[6]Récap. '!F10</f>
        <v>377563</v>
      </c>
      <c r="C10" s="137">
        <f>'[6]Récap. '!G10/60</f>
        <v>200</v>
      </c>
      <c r="D10" s="138">
        <f>'[6]Récap. '!H10/1000</f>
        <v>3.081446</v>
      </c>
      <c r="E10" s="139">
        <f>'[6]Récap. '!L10/1000</f>
        <v>107.24845300000001</v>
      </c>
      <c r="F10" s="57">
        <f>'[6]Récap. '!N10/1000</f>
        <v>10.975522</v>
      </c>
      <c r="G10" s="57">
        <f t="shared" si="0"/>
        <v>96.27293100000001</v>
      </c>
      <c r="H10" s="55">
        <f t="shared" si="2"/>
        <v>89.76626543974486</v>
      </c>
      <c r="I10" s="139">
        <f>'[6]Récap. '!V10/1000</f>
        <v>1.52532513</v>
      </c>
      <c r="J10" s="57">
        <f>'[6]Récap. '!X10/1000</f>
        <v>0.15068969</v>
      </c>
      <c r="K10" s="57">
        <f t="shared" si="1"/>
        <v>1.37463544</v>
      </c>
      <c r="L10" s="55">
        <f t="shared" si="3"/>
        <v>90.12081509468084</v>
      </c>
      <c r="N10" s="136"/>
      <c r="O10" s="4"/>
    </row>
    <row r="11" spans="1:15" ht="20.25" customHeight="1">
      <c r="A11" s="48" t="s">
        <v>32</v>
      </c>
      <c r="B11" s="52"/>
      <c r="C11" s="137"/>
      <c r="D11" s="138"/>
      <c r="E11" s="139"/>
      <c r="F11" s="57"/>
      <c r="G11" s="57">
        <f t="shared" si="0"/>
        <v>0</v>
      </c>
      <c r="H11" s="55" t="e">
        <f t="shared" si="2"/>
        <v>#DIV/0!</v>
      </c>
      <c r="I11" s="139"/>
      <c r="J11" s="57"/>
      <c r="K11" s="57">
        <f t="shared" si="1"/>
        <v>0</v>
      </c>
      <c r="L11" s="55" t="e">
        <f t="shared" si="3"/>
        <v>#DIV/0!</v>
      </c>
      <c r="N11" s="141"/>
      <c r="O11" s="4"/>
    </row>
    <row r="12" spans="1:15" ht="20.25" customHeight="1">
      <c r="A12" s="48" t="s">
        <v>33</v>
      </c>
      <c r="B12" s="52"/>
      <c r="C12" s="137"/>
      <c r="D12" s="138"/>
      <c r="E12" s="139"/>
      <c r="F12" s="57"/>
      <c r="G12" s="57">
        <f t="shared" si="0"/>
        <v>0</v>
      </c>
      <c r="H12" s="55" t="e">
        <f t="shared" si="2"/>
        <v>#DIV/0!</v>
      </c>
      <c r="I12" s="139"/>
      <c r="J12" s="57"/>
      <c r="K12" s="57">
        <f t="shared" si="1"/>
        <v>0</v>
      </c>
      <c r="L12" s="55" t="e">
        <f t="shared" si="3"/>
        <v>#DIV/0!</v>
      </c>
      <c r="N12" s="136"/>
      <c r="O12" s="4"/>
    </row>
    <row r="13" spans="1:15" ht="20.25" customHeight="1">
      <c r="A13" s="48" t="s">
        <v>34</v>
      </c>
      <c r="B13" s="52"/>
      <c r="C13" s="137"/>
      <c r="D13" s="138"/>
      <c r="E13" s="139"/>
      <c r="F13" s="57"/>
      <c r="G13" s="57">
        <f t="shared" si="0"/>
        <v>0</v>
      </c>
      <c r="H13" s="55" t="e">
        <f t="shared" si="2"/>
        <v>#DIV/0!</v>
      </c>
      <c r="I13" s="139"/>
      <c r="J13" s="57"/>
      <c r="K13" s="57">
        <f t="shared" si="1"/>
        <v>0</v>
      </c>
      <c r="L13" s="55" t="e">
        <f t="shared" si="3"/>
        <v>#DIV/0!</v>
      </c>
      <c r="N13" s="136"/>
      <c r="O13" s="4"/>
    </row>
    <row r="14" spans="1:15" ht="20.25" customHeight="1">
      <c r="A14" s="48" t="s">
        <v>35</v>
      </c>
      <c r="B14" s="52"/>
      <c r="C14" s="137"/>
      <c r="D14" s="138"/>
      <c r="E14" s="139"/>
      <c r="F14" s="57"/>
      <c r="G14" s="57">
        <f t="shared" si="0"/>
        <v>0</v>
      </c>
      <c r="H14" s="55" t="e">
        <f t="shared" si="2"/>
        <v>#DIV/0!</v>
      </c>
      <c r="I14" s="139"/>
      <c r="J14" s="57"/>
      <c r="K14" s="57">
        <f t="shared" si="1"/>
        <v>0</v>
      </c>
      <c r="L14" s="55" t="e">
        <f t="shared" si="3"/>
        <v>#DIV/0!</v>
      </c>
      <c r="N14" s="136"/>
      <c r="O14" s="4"/>
    </row>
    <row r="15" spans="1:15" ht="20.25" customHeight="1">
      <c r="A15" s="48" t="s">
        <v>36</v>
      </c>
      <c r="B15" s="52"/>
      <c r="C15" s="137"/>
      <c r="D15" s="138"/>
      <c r="E15" s="139"/>
      <c r="F15" s="57"/>
      <c r="G15" s="57">
        <f t="shared" si="0"/>
        <v>0</v>
      </c>
      <c r="H15" s="55" t="e">
        <f t="shared" si="2"/>
        <v>#DIV/0!</v>
      </c>
      <c r="I15" s="139"/>
      <c r="J15" s="57"/>
      <c r="K15" s="57">
        <f t="shared" si="1"/>
        <v>0</v>
      </c>
      <c r="L15" s="55" t="e">
        <f t="shared" si="3"/>
        <v>#DIV/0!</v>
      </c>
      <c r="N15" s="136"/>
      <c r="O15" s="4"/>
    </row>
    <row r="16" spans="1:15" ht="20.25" customHeight="1" thickBot="1">
      <c r="A16" s="62" t="s">
        <v>37</v>
      </c>
      <c r="B16" s="52"/>
      <c r="C16" s="137"/>
      <c r="D16" s="138"/>
      <c r="E16" s="139"/>
      <c r="F16" s="57"/>
      <c r="G16" s="57">
        <f t="shared" si="0"/>
        <v>0</v>
      </c>
      <c r="H16" s="142" t="e">
        <f t="shared" si="2"/>
        <v>#DIV/0!</v>
      </c>
      <c r="I16" s="139"/>
      <c r="J16" s="57"/>
      <c r="K16" s="57">
        <f t="shared" si="1"/>
        <v>0</v>
      </c>
      <c r="L16" s="70" t="e">
        <f t="shared" si="3"/>
        <v>#DIV/0!</v>
      </c>
      <c r="N16" s="136"/>
      <c r="O16" s="4"/>
    </row>
    <row r="17" spans="1:12" ht="22.5" customHeight="1" thickBot="1">
      <c r="A17" s="76" t="s">
        <v>38</v>
      </c>
      <c r="B17" s="78">
        <f aca="true" t="shared" si="4" ref="B17:G17">SUM(B5:B16)</f>
        <v>2704203</v>
      </c>
      <c r="C17" s="143">
        <f>SUM(C5:C16)</f>
        <v>1178.5</v>
      </c>
      <c r="D17" s="144">
        <f t="shared" si="4"/>
        <v>19.5356305</v>
      </c>
      <c r="E17" s="89">
        <f t="shared" si="4"/>
        <v>693.3378060000001</v>
      </c>
      <c r="F17" s="86">
        <f t="shared" si="4"/>
        <v>70.061551</v>
      </c>
      <c r="G17" s="86">
        <f t="shared" si="4"/>
        <v>623.276255</v>
      </c>
      <c r="H17" s="145"/>
      <c r="I17" s="89">
        <f>SUM(I5:I16)</f>
        <v>9.33978604</v>
      </c>
      <c r="J17" s="86">
        <f>SUM(J5:J16)</f>
        <v>1.2198523900000002</v>
      </c>
      <c r="K17" s="86">
        <f>SUM(K5:K16)</f>
        <v>8.11993365</v>
      </c>
      <c r="L17" s="146"/>
    </row>
    <row r="18" spans="1:12" ht="22.5" customHeight="1" thickBot="1">
      <c r="A18" s="93" t="s">
        <v>49</v>
      </c>
      <c r="B18" s="95">
        <f>AVERAGE(B5:B16)</f>
        <v>450700.5</v>
      </c>
      <c r="C18" s="147">
        <f>AVERAGE(C5:C16)</f>
        <v>196.41666666666666</v>
      </c>
      <c r="D18" s="148">
        <f aca="true" t="shared" si="5" ref="D18:J18">AVERAGE(D5:D16)</f>
        <v>3.2559384166666665</v>
      </c>
      <c r="E18" s="106">
        <f t="shared" si="5"/>
        <v>115.55630100000002</v>
      </c>
      <c r="F18" s="103">
        <f t="shared" si="5"/>
        <v>11.676925166666665</v>
      </c>
      <c r="G18" s="103">
        <f>AVERAGE(G5:G10)</f>
        <v>103.87937583333333</v>
      </c>
      <c r="H18" s="149">
        <f>AVERAGE(H5:H10)</f>
        <v>89.85685961427794</v>
      </c>
      <c r="I18" s="106">
        <f t="shared" si="5"/>
        <v>1.5566310066666667</v>
      </c>
      <c r="J18" s="103">
        <f t="shared" si="5"/>
        <v>0.20330873166666671</v>
      </c>
      <c r="K18" s="103">
        <f>AVERAGE(K5:K10)</f>
        <v>1.353322275</v>
      </c>
      <c r="L18" s="149">
        <f>AVERAGE(L5:L10)</f>
        <v>86.66953016219321</v>
      </c>
    </row>
    <row r="19" spans="1:12" ht="22.5" customHeight="1" thickBot="1">
      <c r="A19" s="150"/>
      <c r="B19" s="151"/>
      <c r="C19" s="152"/>
      <c r="D19" s="102"/>
      <c r="E19" s="102"/>
      <c r="F19" s="102"/>
      <c r="G19" s="153"/>
      <c r="H19" s="153"/>
      <c r="I19" s="102"/>
      <c r="J19" s="102"/>
      <c r="K19" s="153"/>
      <c r="L19" s="153"/>
    </row>
    <row r="20" spans="1:12" ht="35.25" customHeight="1" thickBot="1">
      <c r="A20" s="114"/>
      <c r="B20" s="152"/>
      <c r="C20" s="154"/>
      <c r="D20" s="155" t="s">
        <v>50</v>
      </c>
      <c r="E20" s="156" t="s">
        <v>51</v>
      </c>
      <c r="F20" s="157" t="s">
        <v>52</v>
      </c>
      <c r="G20" s="158"/>
      <c r="H20" s="159"/>
      <c r="I20" s="156" t="s">
        <v>53</v>
      </c>
      <c r="J20" s="157" t="s">
        <v>54</v>
      </c>
      <c r="K20" s="158"/>
      <c r="L20" s="160"/>
    </row>
    <row r="21" spans="1:12" ht="22.5" customHeight="1" thickBot="1">
      <c r="A21" s="161" t="s">
        <v>55</v>
      </c>
      <c r="B21" s="162"/>
      <c r="C21" s="163"/>
      <c r="D21" s="164">
        <f>'[6]Récap. '!J18</f>
        <v>7.280196896738988</v>
      </c>
      <c r="E21" s="165">
        <f>'[6]Récap. '!R18</f>
        <v>259.6741447693366</v>
      </c>
      <c r="F21" s="166">
        <f>'[6]Récap. '!S18</f>
        <v>26.118365905986312</v>
      </c>
      <c r="G21" s="167"/>
      <c r="H21" s="163"/>
      <c r="I21" s="168">
        <f>'[6]Récap. '!AB18</f>
        <v>3.5075096666080494</v>
      </c>
      <c r="J21" s="169">
        <f>'[6]Récap. '!AC18</f>
        <v>0.45102465418308424</v>
      </c>
      <c r="K21" s="167"/>
      <c r="L21" s="167"/>
    </row>
    <row r="22" spans="1:12" ht="22.5" customHeight="1">
      <c r="A22" s="114"/>
      <c r="B22" s="116"/>
      <c r="C22" s="116"/>
      <c r="H22" s="116"/>
      <c r="L22" s="116"/>
    </row>
    <row r="23" ht="15">
      <c r="C23" s="140"/>
    </row>
  </sheetData>
  <mergeCells count="5">
    <mergeCell ref="A3:A4"/>
    <mergeCell ref="B3:B4"/>
    <mergeCell ref="C3:C4"/>
    <mergeCell ref="E3:H3"/>
    <mergeCell ref="I3:L3"/>
  </mergeCells>
  <printOptions/>
  <pageMargins left="0.15748031496062992" right="0.15748031496062992" top="0.708661417322834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AF41"/>
  <sheetViews>
    <sheetView tabSelected="1" workbookViewId="0" topLeftCell="A1">
      <selection activeCell="F41" sqref="F41"/>
    </sheetView>
  </sheetViews>
  <sheetFormatPr defaultColWidth="11.421875" defaultRowHeight="15"/>
  <cols>
    <col min="1" max="2" width="6.7109375" style="2" customWidth="1"/>
    <col min="3" max="6" width="7.7109375" style="2" customWidth="1"/>
    <col min="7" max="7" width="9.28125" style="2" customWidth="1"/>
    <col min="8" max="9" width="7.7109375" style="2" customWidth="1"/>
    <col min="10" max="12" width="9.140625" style="2" customWidth="1"/>
    <col min="13" max="13" width="9.7109375" style="2" customWidth="1"/>
    <col min="14" max="14" width="9.7109375" style="4" customWidth="1"/>
    <col min="15" max="16" width="9.140625" style="2" customWidth="1"/>
    <col min="17" max="17" width="8.7109375" style="2" customWidth="1"/>
    <col min="18" max="22" width="7.7109375" style="2" customWidth="1"/>
    <col min="23" max="25" width="9.28125" style="2" customWidth="1"/>
    <col min="26" max="29" width="7.7109375" style="2" customWidth="1"/>
    <col min="30" max="30" width="32.28125" style="2" customWidth="1"/>
    <col min="31" max="32" width="6.7109375" style="2" customWidth="1"/>
    <col min="33" max="36" width="11.421875" style="2" customWidth="1"/>
    <col min="37" max="37" width="9.28125" style="2" customWidth="1"/>
    <col min="38" max="256" width="11.421875" style="2" customWidth="1"/>
    <col min="257" max="285" width="9.7109375" style="2" customWidth="1"/>
    <col min="286" max="286" width="27.140625" style="2" customWidth="1"/>
    <col min="287" max="512" width="11.421875" style="2" customWidth="1"/>
    <col min="513" max="541" width="9.7109375" style="2" customWidth="1"/>
    <col min="542" max="542" width="27.140625" style="2" customWidth="1"/>
    <col min="543" max="768" width="11.421875" style="2" customWidth="1"/>
    <col min="769" max="797" width="9.7109375" style="2" customWidth="1"/>
    <col min="798" max="798" width="27.140625" style="2" customWidth="1"/>
    <col min="799" max="1024" width="11.421875" style="2" customWidth="1"/>
    <col min="1025" max="1053" width="9.7109375" style="2" customWidth="1"/>
    <col min="1054" max="1054" width="27.140625" style="2" customWidth="1"/>
    <col min="1055" max="1280" width="11.421875" style="2" customWidth="1"/>
    <col min="1281" max="1309" width="9.7109375" style="2" customWidth="1"/>
    <col min="1310" max="1310" width="27.140625" style="2" customWidth="1"/>
    <col min="1311" max="1536" width="11.421875" style="2" customWidth="1"/>
    <col min="1537" max="1565" width="9.7109375" style="2" customWidth="1"/>
    <col min="1566" max="1566" width="27.140625" style="2" customWidth="1"/>
    <col min="1567" max="1792" width="11.421875" style="2" customWidth="1"/>
    <col min="1793" max="1821" width="9.7109375" style="2" customWidth="1"/>
    <col min="1822" max="1822" width="27.140625" style="2" customWidth="1"/>
    <col min="1823" max="2048" width="11.421875" style="2" customWidth="1"/>
    <col min="2049" max="2077" width="9.7109375" style="2" customWidth="1"/>
    <col min="2078" max="2078" width="27.140625" style="2" customWidth="1"/>
    <col min="2079" max="2304" width="11.421875" style="2" customWidth="1"/>
    <col min="2305" max="2333" width="9.7109375" style="2" customWidth="1"/>
    <col min="2334" max="2334" width="27.140625" style="2" customWidth="1"/>
    <col min="2335" max="2560" width="11.421875" style="2" customWidth="1"/>
    <col min="2561" max="2589" width="9.7109375" style="2" customWidth="1"/>
    <col min="2590" max="2590" width="27.140625" style="2" customWidth="1"/>
    <col min="2591" max="2816" width="11.421875" style="2" customWidth="1"/>
    <col min="2817" max="2845" width="9.7109375" style="2" customWidth="1"/>
    <col min="2846" max="2846" width="27.140625" style="2" customWidth="1"/>
    <col min="2847" max="3072" width="11.421875" style="2" customWidth="1"/>
    <col min="3073" max="3101" width="9.7109375" style="2" customWidth="1"/>
    <col min="3102" max="3102" width="27.140625" style="2" customWidth="1"/>
    <col min="3103" max="3328" width="11.421875" style="2" customWidth="1"/>
    <col min="3329" max="3357" width="9.7109375" style="2" customWidth="1"/>
    <col min="3358" max="3358" width="27.140625" style="2" customWidth="1"/>
    <col min="3359" max="3584" width="11.421875" style="2" customWidth="1"/>
    <col min="3585" max="3613" width="9.7109375" style="2" customWidth="1"/>
    <col min="3614" max="3614" width="27.140625" style="2" customWidth="1"/>
    <col min="3615" max="3840" width="11.421875" style="2" customWidth="1"/>
    <col min="3841" max="3869" width="9.7109375" style="2" customWidth="1"/>
    <col min="3870" max="3870" width="27.140625" style="2" customWidth="1"/>
    <col min="3871" max="4096" width="11.421875" style="2" customWidth="1"/>
    <col min="4097" max="4125" width="9.7109375" style="2" customWidth="1"/>
    <col min="4126" max="4126" width="27.140625" style="2" customWidth="1"/>
    <col min="4127" max="4352" width="11.421875" style="2" customWidth="1"/>
    <col min="4353" max="4381" width="9.7109375" style="2" customWidth="1"/>
    <col min="4382" max="4382" width="27.140625" style="2" customWidth="1"/>
    <col min="4383" max="4608" width="11.421875" style="2" customWidth="1"/>
    <col min="4609" max="4637" width="9.7109375" style="2" customWidth="1"/>
    <col min="4638" max="4638" width="27.140625" style="2" customWidth="1"/>
    <col min="4639" max="4864" width="11.421875" style="2" customWidth="1"/>
    <col min="4865" max="4893" width="9.7109375" style="2" customWidth="1"/>
    <col min="4894" max="4894" width="27.140625" style="2" customWidth="1"/>
    <col min="4895" max="5120" width="11.421875" style="2" customWidth="1"/>
    <col min="5121" max="5149" width="9.7109375" style="2" customWidth="1"/>
    <col min="5150" max="5150" width="27.140625" style="2" customWidth="1"/>
    <col min="5151" max="5376" width="11.421875" style="2" customWidth="1"/>
    <col min="5377" max="5405" width="9.7109375" style="2" customWidth="1"/>
    <col min="5406" max="5406" width="27.140625" style="2" customWidth="1"/>
    <col min="5407" max="5632" width="11.421875" style="2" customWidth="1"/>
    <col min="5633" max="5661" width="9.7109375" style="2" customWidth="1"/>
    <col min="5662" max="5662" width="27.140625" style="2" customWidth="1"/>
    <col min="5663" max="5888" width="11.421875" style="2" customWidth="1"/>
    <col min="5889" max="5917" width="9.7109375" style="2" customWidth="1"/>
    <col min="5918" max="5918" width="27.140625" style="2" customWidth="1"/>
    <col min="5919" max="6144" width="11.421875" style="2" customWidth="1"/>
    <col min="6145" max="6173" width="9.7109375" style="2" customWidth="1"/>
    <col min="6174" max="6174" width="27.140625" style="2" customWidth="1"/>
    <col min="6175" max="6400" width="11.421875" style="2" customWidth="1"/>
    <col min="6401" max="6429" width="9.7109375" style="2" customWidth="1"/>
    <col min="6430" max="6430" width="27.140625" style="2" customWidth="1"/>
    <col min="6431" max="6656" width="11.421875" style="2" customWidth="1"/>
    <col min="6657" max="6685" width="9.7109375" style="2" customWidth="1"/>
    <col min="6686" max="6686" width="27.140625" style="2" customWidth="1"/>
    <col min="6687" max="6912" width="11.421875" style="2" customWidth="1"/>
    <col min="6913" max="6941" width="9.7109375" style="2" customWidth="1"/>
    <col min="6942" max="6942" width="27.140625" style="2" customWidth="1"/>
    <col min="6943" max="7168" width="11.421875" style="2" customWidth="1"/>
    <col min="7169" max="7197" width="9.7109375" style="2" customWidth="1"/>
    <col min="7198" max="7198" width="27.140625" style="2" customWidth="1"/>
    <col min="7199" max="7424" width="11.421875" style="2" customWidth="1"/>
    <col min="7425" max="7453" width="9.7109375" style="2" customWidth="1"/>
    <col min="7454" max="7454" width="27.140625" style="2" customWidth="1"/>
    <col min="7455" max="7680" width="11.421875" style="2" customWidth="1"/>
    <col min="7681" max="7709" width="9.7109375" style="2" customWidth="1"/>
    <col min="7710" max="7710" width="27.140625" style="2" customWidth="1"/>
    <col min="7711" max="7936" width="11.421875" style="2" customWidth="1"/>
    <col min="7937" max="7965" width="9.7109375" style="2" customWidth="1"/>
    <col min="7966" max="7966" width="27.140625" style="2" customWidth="1"/>
    <col min="7967" max="8192" width="11.421875" style="2" customWidth="1"/>
    <col min="8193" max="8221" width="9.7109375" style="2" customWidth="1"/>
    <col min="8222" max="8222" width="27.140625" style="2" customWidth="1"/>
    <col min="8223" max="8448" width="11.421875" style="2" customWidth="1"/>
    <col min="8449" max="8477" width="9.7109375" style="2" customWidth="1"/>
    <col min="8478" max="8478" width="27.140625" style="2" customWidth="1"/>
    <col min="8479" max="8704" width="11.421875" style="2" customWidth="1"/>
    <col min="8705" max="8733" width="9.7109375" style="2" customWidth="1"/>
    <col min="8734" max="8734" width="27.140625" style="2" customWidth="1"/>
    <col min="8735" max="8960" width="11.421875" style="2" customWidth="1"/>
    <col min="8961" max="8989" width="9.7109375" style="2" customWidth="1"/>
    <col min="8990" max="8990" width="27.140625" style="2" customWidth="1"/>
    <col min="8991" max="9216" width="11.421875" style="2" customWidth="1"/>
    <col min="9217" max="9245" width="9.7109375" style="2" customWidth="1"/>
    <col min="9246" max="9246" width="27.140625" style="2" customWidth="1"/>
    <col min="9247" max="9472" width="11.421875" style="2" customWidth="1"/>
    <col min="9473" max="9501" width="9.7109375" style="2" customWidth="1"/>
    <col min="9502" max="9502" width="27.140625" style="2" customWidth="1"/>
    <col min="9503" max="9728" width="11.421875" style="2" customWidth="1"/>
    <col min="9729" max="9757" width="9.7109375" style="2" customWidth="1"/>
    <col min="9758" max="9758" width="27.140625" style="2" customWidth="1"/>
    <col min="9759" max="9984" width="11.421875" style="2" customWidth="1"/>
    <col min="9985" max="10013" width="9.7109375" style="2" customWidth="1"/>
    <col min="10014" max="10014" width="27.140625" style="2" customWidth="1"/>
    <col min="10015" max="10240" width="11.421875" style="2" customWidth="1"/>
    <col min="10241" max="10269" width="9.7109375" style="2" customWidth="1"/>
    <col min="10270" max="10270" width="27.140625" style="2" customWidth="1"/>
    <col min="10271" max="10496" width="11.421875" style="2" customWidth="1"/>
    <col min="10497" max="10525" width="9.7109375" style="2" customWidth="1"/>
    <col min="10526" max="10526" width="27.140625" style="2" customWidth="1"/>
    <col min="10527" max="10752" width="11.421875" style="2" customWidth="1"/>
    <col min="10753" max="10781" width="9.7109375" style="2" customWidth="1"/>
    <col min="10782" max="10782" width="27.140625" style="2" customWidth="1"/>
    <col min="10783" max="11008" width="11.421875" style="2" customWidth="1"/>
    <col min="11009" max="11037" width="9.7109375" style="2" customWidth="1"/>
    <col min="11038" max="11038" width="27.140625" style="2" customWidth="1"/>
    <col min="11039" max="11264" width="11.421875" style="2" customWidth="1"/>
    <col min="11265" max="11293" width="9.7109375" style="2" customWidth="1"/>
    <col min="11294" max="11294" width="27.140625" style="2" customWidth="1"/>
    <col min="11295" max="11520" width="11.421875" style="2" customWidth="1"/>
    <col min="11521" max="11549" width="9.7109375" style="2" customWidth="1"/>
    <col min="11550" max="11550" width="27.140625" style="2" customWidth="1"/>
    <col min="11551" max="11776" width="11.421875" style="2" customWidth="1"/>
    <col min="11777" max="11805" width="9.7109375" style="2" customWidth="1"/>
    <col min="11806" max="11806" width="27.140625" style="2" customWidth="1"/>
    <col min="11807" max="12032" width="11.421875" style="2" customWidth="1"/>
    <col min="12033" max="12061" width="9.7109375" style="2" customWidth="1"/>
    <col min="12062" max="12062" width="27.140625" style="2" customWidth="1"/>
    <col min="12063" max="12288" width="11.421875" style="2" customWidth="1"/>
    <col min="12289" max="12317" width="9.7109375" style="2" customWidth="1"/>
    <col min="12318" max="12318" width="27.140625" style="2" customWidth="1"/>
    <col min="12319" max="12544" width="11.421875" style="2" customWidth="1"/>
    <col min="12545" max="12573" width="9.7109375" style="2" customWidth="1"/>
    <col min="12574" max="12574" width="27.140625" style="2" customWidth="1"/>
    <col min="12575" max="12800" width="11.421875" style="2" customWidth="1"/>
    <col min="12801" max="12829" width="9.7109375" style="2" customWidth="1"/>
    <col min="12830" max="12830" width="27.140625" style="2" customWidth="1"/>
    <col min="12831" max="13056" width="11.421875" style="2" customWidth="1"/>
    <col min="13057" max="13085" width="9.7109375" style="2" customWidth="1"/>
    <col min="13086" max="13086" width="27.140625" style="2" customWidth="1"/>
    <col min="13087" max="13312" width="11.421875" style="2" customWidth="1"/>
    <col min="13313" max="13341" width="9.7109375" style="2" customWidth="1"/>
    <col min="13342" max="13342" width="27.140625" style="2" customWidth="1"/>
    <col min="13343" max="13568" width="11.421875" style="2" customWidth="1"/>
    <col min="13569" max="13597" width="9.7109375" style="2" customWidth="1"/>
    <col min="13598" max="13598" width="27.140625" style="2" customWidth="1"/>
    <col min="13599" max="13824" width="11.421875" style="2" customWidth="1"/>
    <col min="13825" max="13853" width="9.7109375" style="2" customWidth="1"/>
    <col min="13854" max="13854" width="27.140625" style="2" customWidth="1"/>
    <col min="13855" max="14080" width="11.421875" style="2" customWidth="1"/>
    <col min="14081" max="14109" width="9.7109375" style="2" customWidth="1"/>
    <col min="14110" max="14110" width="27.140625" style="2" customWidth="1"/>
    <col min="14111" max="14336" width="11.421875" style="2" customWidth="1"/>
    <col min="14337" max="14365" width="9.7109375" style="2" customWidth="1"/>
    <col min="14366" max="14366" width="27.140625" style="2" customWidth="1"/>
    <col min="14367" max="14592" width="11.421875" style="2" customWidth="1"/>
    <col min="14593" max="14621" width="9.7109375" style="2" customWidth="1"/>
    <col min="14622" max="14622" width="27.140625" style="2" customWidth="1"/>
    <col min="14623" max="14848" width="11.421875" style="2" customWidth="1"/>
    <col min="14849" max="14877" width="9.7109375" style="2" customWidth="1"/>
    <col min="14878" max="14878" width="27.140625" style="2" customWidth="1"/>
    <col min="14879" max="15104" width="11.421875" style="2" customWidth="1"/>
    <col min="15105" max="15133" width="9.7109375" style="2" customWidth="1"/>
    <col min="15134" max="15134" width="27.140625" style="2" customWidth="1"/>
    <col min="15135" max="15360" width="11.421875" style="2" customWidth="1"/>
    <col min="15361" max="15389" width="9.7109375" style="2" customWidth="1"/>
    <col min="15390" max="15390" width="27.140625" style="2" customWidth="1"/>
    <col min="15391" max="15616" width="11.421875" style="2" customWidth="1"/>
    <col min="15617" max="15645" width="9.7109375" style="2" customWidth="1"/>
    <col min="15646" max="15646" width="27.140625" style="2" customWidth="1"/>
    <col min="15647" max="15872" width="11.421875" style="2" customWidth="1"/>
    <col min="15873" max="15901" width="9.7109375" style="2" customWidth="1"/>
    <col min="15902" max="15902" width="27.140625" style="2" customWidth="1"/>
    <col min="15903" max="16128" width="11.421875" style="2" customWidth="1"/>
    <col min="16129" max="16157" width="9.7109375" style="2" customWidth="1"/>
    <col min="16158" max="16158" width="27.140625" style="2" customWidth="1"/>
    <col min="16159" max="16384" width="11.421875" style="2" customWidth="1"/>
  </cols>
  <sheetData>
    <row r="1" spans="1:32" ht="36" customHeight="1">
      <c r="A1" s="170" t="s">
        <v>56</v>
      </c>
      <c r="B1" s="171"/>
      <c r="C1" s="172" t="s">
        <v>57</v>
      </c>
      <c r="D1" s="173"/>
      <c r="E1" s="173"/>
      <c r="F1" s="174"/>
      <c r="G1" s="175" t="s">
        <v>58</v>
      </c>
      <c r="H1" s="176" t="s">
        <v>59</v>
      </c>
      <c r="I1" s="177"/>
      <c r="J1" s="178" t="s">
        <v>60</v>
      </c>
      <c r="K1" s="178"/>
      <c r="L1" s="179"/>
      <c r="M1" s="172" t="s">
        <v>61</v>
      </c>
      <c r="N1" s="174"/>
      <c r="O1" s="178" t="s">
        <v>62</v>
      </c>
      <c r="P1" s="178"/>
      <c r="Q1" s="178"/>
      <c r="R1" s="172" t="s">
        <v>63</v>
      </c>
      <c r="S1" s="174"/>
      <c r="T1" s="180" t="s">
        <v>64</v>
      </c>
      <c r="U1" s="178" t="s">
        <v>65</v>
      </c>
      <c r="V1" s="178"/>
      <c r="W1" s="178" t="s">
        <v>66</v>
      </c>
      <c r="X1" s="178"/>
      <c r="Y1" s="178"/>
      <c r="Z1" s="172" t="s">
        <v>67</v>
      </c>
      <c r="AA1" s="174"/>
      <c r="AB1" s="172" t="s">
        <v>68</v>
      </c>
      <c r="AC1" s="174"/>
      <c r="AD1" s="181" t="s">
        <v>69</v>
      </c>
      <c r="AE1" s="182"/>
      <c r="AF1" s="183"/>
    </row>
    <row r="2" spans="1:32" ht="39" thickBot="1">
      <c r="A2" s="184" t="s">
        <v>70</v>
      </c>
      <c r="B2" s="185"/>
      <c r="C2" s="186" t="s">
        <v>71</v>
      </c>
      <c r="D2" s="187" t="s">
        <v>9</v>
      </c>
      <c r="E2" s="188" t="s">
        <v>72</v>
      </c>
      <c r="F2" s="189" t="s">
        <v>73</v>
      </c>
      <c r="G2" s="190"/>
      <c r="H2" s="191" t="s">
        <v>74</v>
      </c>
      <c r="I2" s="192" t="s">
        <v>75</v>
      </c>
      <c r="J2" s="193" t="s">
        <v>76</v>
      </c>
      <c r="K2" s="187" t="s">
        <v>77</v>
      </c>
      <c r="L2" s="194" t="s">
        <v>75</v>
      </c>
      <c r="M2" s="193" t="s">
        <v>76</v>
      </c>
      <c r="N2" s="194" t="s">
        <v>75</v>
      </c>
      <c r="O2" s="193" t="s">
        <v>76</v>
      </c>
      <c r="P2" s="187" t="s">
        <v>77</v>
      </c>
      <c r="Q2" s="194" t="s">
        <v>75</v>
      </c>
      <c r="R2" s="195" t="s">
        <v>76</v>
      </c>
      <c r="S2" s="194" t="s">
        <v>75</v>
      </c>
      <c r="T2" s="193" t="s">
        <v>76</v>
      </c>
      <c r="U2" s="193" t="s">
        <v>76</v>
      </c>
      <c r="V2" s="194" t="s">
        <v>75</v>
      </c>
      <c r="W2" s="193" t="s">
        <v>76</v>
      </c>
      <c r="X2" s="187" t="s">
        <v>77</v>
      </c>
      <c r="Y2" s="194" t="s">
        <v>75</v>
      </c>
      <c r="Z2" s="193" t="s">
        <v>76</v>
      </c>
      <c r="AA2" s="194" t="s">
        <v>75</v>
      </c>
      <c r="AB2" s="196" t="s">
        <v>76</v>
      </c>
      <c r="AC2" s="197" t="s">
        <v>75</v>
      </c>
      <c r="AD2" s="198" t="s">
        <v>78</v>
      </c>
      <c r="AE2" s="196" t="s">
        <v>70</v>
      </c>
      <c r="AF2" s="189" t="s">
        <v>79</v>
      </c>
    </row>
    <row r="3" spans="1:32" ht="13.5">
      <c r="A3" s="199">
        <v>1</v>
      </c>
      <c r="B3" s="200" t="s">
        <v>80</v>
      </c>
      <c r="C3" s="201">
        <f>'[6]06.2013.1 Rap.'!C3</f>
        <v>15959</v>
      </c>
      <c r="D3" s="202"/>
      <c r="E3" s="203">
        <f>C3+D3</f>
        <v>15959</v>
      </c>
      <c r="F3" s="204"/>
      <c r="G3" s="205"/>
      <c r="H3" s="206">
        <f>'[6]06.2013.1 Rap.'!G3</f>
        <v>5.5</v>
      </c>
      <c r="I3" s="207">
        <f>'[6]06.2013.1 Rap.'!I3</f>
        <v>4</v>
      </c>
      <c r="J3" s="208">
        <f>'[6]06.2013.2 Rap.'!C3</f>
        <v>3</v>
      </c>
      <c r="K3" s="209">
        <f>'[6]06.2013.2 Rap.'!D3</f>
        <v>1.7</v>
      </c>
      <c r="L3" s="210">
        <f>'[6]06.2013.2 Rap.'!G3</f>
        <v>0.35</v>
      </c>
      <c r="M3" s="211"/>
      <c r="N3" s="210"/>
      <c r="O3" s="201">
        <f>'[6]06.2013.3 Rap.'!C3</f>
        <v>230</v>
      </c>
      <c r="P3" s="202">
        <f>'[6]06.2013.3 Rap.'!D3</f>
        <v>130</v>
      </c>
      <c r="Q3" s="212">
        <f>'[6]06.2013.3 Rap.'!G3</f>
        <v>25</v>
      </c>
      <c r="R3" s="213"/>
      <c r="S3" s="214"/>
      <c r="T3" s="215"/>
      <c r="U3" s="216"/>
      <c r="V3" s="217"/>
      <c r="W3" s="218"/>
      <c r="X3" s="219"/>
      <c r="Y3" s="220"/>
      <c r="Z3" s="221"/>
      <c r="AA3" s="214"/>
      <c r="AB3" s="222"/>
      <c r="AC3" s="223"/>
      <c r="AD3" s="224" t="s">
        <v>81</v>
      </c>
      <c r="AE3" s="199">
        <v>1</v>
      </c>
      <c r="AF3" s="200" t="s">
        <v>80</v>
      </c>
    </row>
    <row r="4" spans="1:32" ht="15">
      <c r="A4" s="225">
        <v>2</v>
      </c>
      <c r="B4" s="226" t="s">
        <v>82</v>
      </c>
      <c r="C4" s="227">
        <f>'[6]06.2013.1 Rap.'!C4</f>
        <v>13539</v>
      </c>
      <c r="D4" s="228"/>
      <c r="E4" s="229">
        <f aca="true" t="shared" si="0" ref="E4:E32">C4+D4</f>
        <v>13539</v>
      </c>
      <c r="F4" s="230"/>
      <c r="G4" s="231"/>
      <c r="H4" s="232">
        <f>'[6]06.2013.1 Rap.'!G4</f>
        <v>6</v>
      </c>
      <c r="I4" s="233">
        <f>'[6]06.2013.1 Rap.'!I4</f>
        <v>6.5</v>
      </c>
      <c r="J4" s="234">
        <f>'[6]06.2013.2 Rap.'!C4</f>
        <v>3.43</v>
      </c>
      <c r="K4" s="235">
        <f>'[6]06.2013.2 Rap.'!D4</f>
        <v>1.9</v>
      </c>
      <c r="L4" s="236">
        <f>'[6]06.2013.2 Rap.'!G4</f>
        <v>0.36</v>
      </c>
      <c r="M4" s="237"/>
      <c r="N4" s="236"/>
      <c r="O4" s="227">
        <f>'[6]06.2013.3 Rap.'!C4</f>
        <v>241</v>
      </c>
      <c r="P4" s="228">
        <f>'[6]06.2013.3 Rap.'!D4</f>
        <v>139</v>
      </c>
      <c r="Q4" s="238">
        <f>'[6]06.2013.3 Rap.'!G4</f>
        <v>27</v>
      </c>
      <c r="R4" s="239"/>
      <c r="S4" s="240"/>
      <c r="T4" s="241"/>
      <c r="U4" s="242"/>
      <c r="V4" s="236"/>
      <c r="W4" s="243"/>
      <c r="X4" s="228"/>
      <c r="Y4" s="238"/>
      <c r="Z4" s="237"/>
      <c r="AA4" s="240"/>
      <c r="AB4" s="244"/>
      <c r="AC4" s="245"/>
      <c r="AD4" s="224"/>
      <c r="AE4" s="225">
        <v>2</v>
      </c>
      <c r="AF4" s="226" t="s">
        <v>82</v>
      </c>
    </row>
    <row r="5" spans="1:32" ht="15">
      <c r="A5" s="225">
        <v>3</v>
      </c>
      <c r="B5" s="226" t="s">
        <v>83</v>
      </c>
      <c r="C5" s="227">
        <f>'[6]06.2013.1 Rap.'!C5</f>
        <v>13851</v>
      </c>
      <c r="D5" s="228"/>
      <c r="E5" s="229">
        <f t="shared" si="0"/>
        <v>13851</v>
      </c>
      <c r="F5" s="230"/>
      <c r="G5" s="231"/>
      <c r="H5" s="232">
        <f>'[6]06.2013.1 Rap.'!G5</f>
        <v>7</v>
      </c>
      <c r="I5" s="233">
        <f>'[6]06.2013.1 Rap.'!I5</f>
        <v>7.5</v>
      </c>
      <c r="J5" s="234">
        <f>'[6]06.2013.2 Rap.'!C5</f>
        <v>3.75</v>
      </c>
      <c r="K5" s="235">
        <f>'[6]06.2013.2 Rap.'!D5</f>
        <v>1.9</v>
      </c>
      <c r="L5" s="236">
        <f>'[6]06.2013.2 Rap.'!G5</f>
        <v>0.38</v>
      </c>
      <c r="M5" s="237"/>
      <c r="N5" s="236"/>
      <c r="O5" s="227">
        <f>'[6]06.2013.3 Rap.'!C5</f>
        <v>250</v>
      </c>
      <c r="P5" s="228">
        <f>'[6]06.2013.3 Rap.'!D5</f>
        <v>145</v>
      </c>
      <c r="Q5" s="238">
        <f>'[6]06.2013.3 Rap.'!G5</f>
        <v>28</v>
      </c>
      <c r="R5" s="239"/>
      <c r="S5" s="240"/>
      <c r="T5" s="241"/>
      <c r="U5" s="242"/>
      <c r="V5" s="236"/>
      <c r="W5" s="243"/>
      <c r="X5" s="228"/>
      <c r="Y5" s="238"/>
      <c r="Z5" s="237"/>
      <c r="AA5" s="240"/>
      <c r="AB5" s="227"/>
      <c r="AC5" s="245"/>
      <c r="AD5" s="224"/>
      <c r="AE5" s="225">
        <v>3</v>
      </c>
      <c r="AF5" s="226" t="s">
        <v>83</v>
      </c>
    </row>
    <row r="6" spans="1:32" ht="15">
      <c r="A6" s="225">
        <v>4</v>
      </c>
      <c r="B6" s="226" t="s">
        <v>84</v>
      </c>
      <c r="C6" s="227">
        <f>'[6]06.2013.1 Rap.'!C6</f>
        <v>12508</v>
      </c>
      <c r="D6" s="228"/>
      <c r="E6" s="229">
        <f t="shared" si="0"/>
        <v>12508</v>
      </c>
      <c r="F6" s="230"/>
      <c r="G6" s="231"/>
      <c r="H6" s="232">
        <f>'[6]06.2013.1 Rap.'!G6</f>
        <v>9.5</v>
      </c>
      <c r="I6" s="233">
        <f>'[6]06.2013.1 Rap.'!I6</f>
        <v>8</v>
      </c>
      <c r="J6" s="234">
        <f>'[6]06.2013.2 Rap.'!C6</f>
        <v>3.99</v>
      </c>
      <c r="K6" s="235">
        <f>'[6]06.2013.2 Rap.'!D6</f>
        <v>1.88</v>
      </c>
      <c r="L6" s="236">
        <f>'[6]06.2013.2 Rap.'!G6</f>
        <v>0.42</v>
      </c>
      <c r="M6" s="237">
        <v>1.72</v>
      </c>
      <c r="N6" s="236">
        <v>0.17</v>
      </c>
      <c r="O6" s="227">
        <f>'[6]06.2013.3 Rap.'!C6</f>
        <v>261</v>
      </c>
      <c r="P6" s="228">
        <f>'[6]06.2013.3 Rap.'!D6</f>
        <v>151</v>
      </c>
      <c r="Q6" s="238">
        <f>'[6]06.2013.3 Rap.'!G6</f>
        <v>29</v>
      </c>
      <c r="R6" s="239">
        <v>21.98</v>
      </c>
      <c r="S6" s="240">
        <v>7.53</v>
      </c>
      <c r="T6" s="241">
        <f>O6/W6</f>
        <v>1.74</v>
      </c>
      <c r="U6" s="242">
        <v>16.1</v>
      </c>
      <c r="V6" s="236">
        <v>11</v>
      </c>
      <c r="W6" s="243">
        <v>150</v>
      </c>
      <c r="X6" s="228">
        <v>74</v>
      </c>
      <c r="Y6" s="238">
        <v>7</v>
      </c>
      <c r="Z6" s="237">
        <v>7.77</v>
      </c>
      <c r="AA6" s="240">
        <v>7.68</v>
      </c>
      <c r="AB6" s="244">
        <v>1176</v>
      </c>
      <c r="AC6" s="245">
        <v>1120</v>
      </c>
      <c r="AD6" s="224"/>
      <c r="AE6" s="225">
        <v>4</v>
      </c>
      <c r="AF6" s="226" t="s">
        <v>84</v>
      </c>
    </row>
    <row r="7" spans="1:32" ht="13.5">
      <c r="A7" s="225">
        <v>5</v>
      </c>
      <c r="B7" s="226" t="s">
        <v>84</v>
      </c>
      <c r="C7" s="227">
        <f>'[6]06.2013.1 Rap.'!C7</f>
        <v>11849</v>
      </c>
      <c r="D7" s="228"/>
      <c r="E7" s="229">
        <f t="shared" si="0"/>
        <v>11849</v>
      </c>
      <c r="F7" s="230">
        <f>'[6]06.2013.1 Rap.'!D7</f>
        <v>1697</v>
      </c>
      <c r="G7" s="231"/>
      <c r="H7" s="232">
        <f>'[6]06.2013.1 Rap.'!G7</f>
        <v>9</v>
      </c>
      <c r="I7" s="233">
        <f>'[6]06.2013.1 Rap.'!I7</f>
        <v>8.5</v>
      </c>
      <c r="J7" s="234">
        <f>'[6]06.2013.2 Rap.'!C7</f>
        <v>4.2</v>
      </c>
      <c r="K7" s="235">
        <f>'[6]06.2013.2 Rap.'!D7</f>
        <v>1.9</v>
      </c>
      <c r="L7" s="236">
        <f>'[6]06.2013.2 Rap.'!G7</f>
        <v>0.4</v>
      </c>
      <c r="M7" s="237"/>
      <c r="N7" s="236"/>
      <c r="O7" s="227">
        <f>'[6]06.2013.3 Rap.'!C7</f>
        <v>280</v>
      </c>
      <c r="P7" s="228">
        <f>'[6]06.2013.3 Rap.'!D7</f>
        <v>145</v>
      </c>
      <c r="Q7" s="238">
        <f>'[6]06.2013.3 Rap.'!G7</f>
        <v>28</v>
      </c>
      <c r="R7" s="239"/>
      <c r="S7" s="240"/>
      <c r="T7" s="241"/>
      <c r="U7" s="242"/>
      <c r="V7" s="236"/>
      <c r="W7" s="243"/>
      <c r="X7" s="228"/>
      <c r="Y7" s="238"/>
      <c r="Z7" s="237"/>
      <c r="AA7" s="240"/>
      <c r="AB7" s="246"/>
      <c r="AC7" s="245"/>
      <c r="AD7" s="224" t="s">
        <v>85</v>
      </c>
      <c r="AE7" s="225">
        <v>5</v>
      </c>
      <c r="AF7" s="226" t="s">
        <v>84</v>
      </c>
    </row>
    <row r="8" spans="1:32" ht="13.5">
      <c r="A8" s="225">
        <v>6</v>
      </c>
      <c r="B8" s="226" t="s">
        <v>86</v>
      </c>
      <c r="C8" s="227">
        <f>'[6]06.2013.1 Rap.'!C8</f>
        <v>11845</v>
      </c>
      <c r="D8" s="228"/>
      <c r="E8" s="229">
        <f t="shared" si="0"/>
        <v>11845</v>
      </c>
      <c r="F8" s="230"/>
      <c r="G8" s="231"/>
      <c r="H8" s="232">
        <f>'[6]06.2013.1 Rap.'!G8</f>
        <v>11</v>
      </c>
      <c r="I8" s="233">
        <f>'[6]06.2013.1 Rap.'!I8</f>
        <v>11</v>
      </c>
      <c r="J8" s="234">
        <f>'[6]06.2013.2 Rap.'!C8</f>
        <v>4.42</v>
      </c>
      <c r="K8" s="235">
        <f>'[6]06.2013.2 Rap.'!D8</f>
        <v>1.96</v>
      </c>
      <c r="L8" s="236">
        <f>'[6]06.2013.2 Rap.'!G8</f>
        <v>0.44</v>
      </c>
      <c r="M8" s="237"/>
      <c r="N8" s="236"/>
      <c r="O8" s="227">
        <f>'[6]06.2013.3 Rap.'!C8</f>
        <v>293</v>
      </c>
      <c r="P8" s="228">
        <f>'[6]06.2013.3 Rap.'!D8</f>
        <v>141</v>
      </c>
      <c r="Q8" s="238">
        <f>'[6]06.2013.3 Rap.'!G8</f>
        <v>31</v>
      </c>
      <c r="R8" s="239"/>
      <c r="S8" s="240"/>
      <c r="T8" s="241"/>
      <c r="U8" s="242"/>
      <c r="V8" s="236"/>
      <c r="W8" s="243"/>
      <c r="X8" s="228"/>
      <c r="Y8" s="238"/>
      <c r="Z8" s="237">
        <v>7.75</v>
      </c>
      <c r="AA8" s="240">
        <v>7.68</v>
      </c>
      <c r="AB8" s="227">
        <v>1225</v>
      </c>
      <c r="AC8" s="245">
        <v>1150</v>
      </c>
      <c r="AD8" s="224" t="s">
        <v>81</v>
      </c>
      <c r="AE8" s="225">
        <v>6</v>
      </c>
      <c r="AF8" s="226" t="s">
        <v>86</v>
      </c>
    </row>
    <row r="9" spans="1:32" ht="15">
      <c r="A9" s="225">
        <v>7</v>
      </c>
      <c r="B9" s="226" t="s">
        <v>87</v>
      </c>
      <c r="C9" s="227">
        <f>'[6]06.2013.1 Rap.'!C9</f>
        <v>10894</v>
      </c>
      <c r="D9" s="228"/>
      <c r="E9" s="229">
        <f t="shared" si="0"/>
        <v>10894</v>
      </c>
      <c r="F9" s="230"/>
      <c r="G9" s="231"/>
      <c r="H9" s="232">
        <f>'[6]06.2013.1 Rap.'!G9</f>
        <v>5.5</v>
      </c>
      <c r="I9" s="233">
        <f>'[6]06.2013.1 Rap.'!I9</f>
        <v>6</v>
      </c>
      <c r="J9" s="234">
        <f>'[6]06.2013.2 Rap.'!C9</f>
        <v>4.8</v>
      </c>
      <c r="K9" s="235">
        <f>'[6]06.2013.2 Rap.'!D9</f>
        <v>2.1</v>
      </c>
      <c r="L9" s="236">
        <f>'[6]06.2013.2 Rap.'!G9</f>
        <v>0.45</v>
      </c>
      <c r="M9" s="237"/>
      <c r="N9" s="236"/>
      <c r="O9" s="227">
        <f>'[6]06.2013.3 Rap.'!C9</f>
        <v>300</v>
      </c>
      <c r="P9" s="228">
        <f>'[6]06.2013.3 Rap.'!D9</f>
        <v>160</v>
      </c>
      <c r="Q9" s="238">
        <f>'[6]06.2013.3 Rap.'!G9</f>
        <v>30</v>
      </c>
      <c r="R9" s="239"/>
      <c r="S9" s="240"/>
      <c r="T9" s="241"/>
      <c r="U9" s="242"/>
      <c r="V9" s="236"/>
      <c r="W9" s="243"/>
      <c r="X9" s="228"/>
      <c r="Y9" s="238"/>
      <c r="Z9" s="237"/>
      <c r="AA9" s="240"/>
      <c r="AB9" s="244"/>
      <c r="AC9" s="245"/>
      <c r="AD9" s="224"/>
      <c r="AE9" s="225">
        <v>7</v>
      </c>
      <c r="AF9" s="226" t="s">
        <v>87</v>
      </c>
    </row>
    <row r="10" spans="1:32" ht="15">
      <c r="A10" s="225">
        <v>8</v>
      </c>
      <c r="B10" s="226" t="s">
        <v>80</v>
      </c>
      <c r="C10" s="227">
        <f>'[6]06.2013.1 Rap.'!C10</f>
        <v>11706</v>
      </c>
      <c r="D10" s="228"/>
      <c r="E10" s="229">
        <f t="shared" si="0"/>
        <v>11706</v>
      </c>
      <c r="F10" s="230"/>
      <c r="G10" s="231"/>
      <c r="H10" s="232">
        <f>'[6]06.2013.1 Rap.'!G10</f>
        <v>6</v>
      </c>
      <c r="I10" s="233">
        <f>'[6]06.2013.1 Rap.'!I10</f>
        <v>6</v>
      </c>
      <c r="J10" s="234">
        <f>'[6]06.2013.2 Rap.'!C10</f>
        <v>4.8</v>
      </c>
      <c r="K10" s="235">
        <f>'[6]06.2013.2 Rap.'!D10</f>
        <v>2.1</v>
      </c>
      <c r="L10" s="236">
        <f>'[6]06.2013.2 Rap.'!G10</f>
        <v>0.45</v>
      </c>
      <c r="M10" s="237"/>
      <c r="N10" s="236"/>
      <c r="O10" s="227">
        <f>'[6]06.2013.3 Rap.'!C10</f>
        <v>300</v>
      </c>
      <c r="P10" s="228">
        <f>'[6]06.2013.3 Rap.'!D10</f>
        <v>170</v>
      </c>
      <c r="Q10" s="238">
        <f>'[6]06.2013.3 Rap.'!G10</f>
        <v>30</v>
      </c>
      <c r="R10" s="239"/>
      <c r="S10" s="240"/>
      <c r="T10" s="241"/>
      <c r="U10" s="242"/>
      <c r="V10" s="236"/>
      <c r="W10" s="243"/>
      <c r="X10" s="228"/>
      <c r="Y10" s="238"/>
      <c r="Z10" s="237"/>
      <c r="AA10" s="240"/>
      <c r="AB10" s="227"/>
      <c r="AC10" s="245"/>
      <c r="AD10" s="224"/>
      <c r="AE10" s="225">
        <v>8</v>
      </c>
      <c r="AF10" s="226" t="s">
        <v>80</v>
      </c>
    </row>
    <row r="11" spans="1:32" ht="13.5">
      <c r="A11" s="225">
        <v>9</v>
      </c>
      <c r="B11" s="226" t="s">
        <v>82</v>
      </c>
      <c r="C11" s="227">
        <f>'[6]06.2013.1 Rap.'!C11</f>
        <v>21035</v>
      </c>
      <c r="D11" s="228">
        <f>'[6]06.2013.1 Rap.'!E11</f>
        <v>2441</v>
      </c>
      <c r="E11" s="229">
        <f t="shared" si="0"/>
        <v>23476</v>
      </c>
      <c r="F11" s="230">
        <f>'[6]06.2013.1 Rap.'!D11</f>
        <v>7293</v>
      </c>
      <c r="G11" s="231">
        <f>'[6]06.2013.1 Rap.'!F11</f>
        <v>3750</v>
      </c>
      <c r="H11" s="232">
        <f>'[6]06.2013.1 Rap.'!G11</f>
        <v>8</v>
      </c>
      <c r="I11" s="233">
        <f>'[6]06.2013.1 Rap.'!I11</f>
        <v>9</v>
      </c>
      <c r="J11" s="234">
        <f>'[6]06.2013.2 Rap.'!C11</f>
        <v>2.56</v>
      </c>
      <c r="K11" s="235">
        <f>'[6]06.2013.2 Rap.'!D11</f>
        <v>1.59</v>
      </c>
      <c r="L11" s="236">
        <f>'[6]06.2013.2 Rap.'!G11</f>
        <v>0.33</v>
      </c>
      <c r="M11" s="237"/>
      <c r="N11" s="236"/>
      <c r="O11" s="227">
        <f>'[6]06.2013.3 Rap.'!C11</f>
        <v>196</v>
      </c>
      <c r="P11" s="228">
        <f>'[6]06.2013.3 Rap.'!D11</f>
        <v>121</v>
      </c>
      <c r="Q11" s="238">
        <f>'[6]06.2013.3 Rap.'!G11</f>
        <v>23</v>
      </c>
      <c r="R11" s="239"/>
      <c r="S11" s="240"/>
      <c r="T11" s="241"/>
      <c r="U11" s="242"/>
      <c r="V11" s="236"/>
      <c r="W11" s="243"/>
      <c r="X11" s="228"/>
      <c r="Y11" s="238"/>
      <c r="Z11" s="237">
        <v>7.7</v>
      </c>
      <c r="AA11" s="240">
        <v>7.46</v>
      </c>
      <c r="AB11" s="244">
        <v>552</v>
      </c>
      <c r="AC11" s="245">
        <v>643</v>
      </c>
      <c r="AD11" s="224" t="s">
        <v>88</v>
      </c>
      <c r="AE11" s="225">
        <v>9</v>
      </c>
      <c r="AF11" s="226" t="s">
        <v>82</v>
      </c>
    </row>
    <row r="12" spans="1:32" ht="13.5">
      <c r="A12" s="225">
        <v>10</v>
      </c>
      <c r="B12" s="226" t="s">
        <v>83</v>
      </c>
      <c r="C12" s="227">
        <f>'[6]06.2013.1 Rap.'!C12</f>
        <v>16618</v>
      </c>
      <c r="D12" s="228">
        <f>'[6]06.2013.1 Rap.'!E12</f>
        <v>6</v>
      </c>
      <c r="E12" s="229">
        <f t="shared" si="0"/>
        <v>16624</v>
      </c>
      <c r="F12" s="230">
        <f>'[6]06.2013.1 Rap.'!D12</f>
        <v>6795</v>
      </c>
      <c r="G12" s="231"/>
      <c r="H12" s="232">
        <f>'[6]06.2013.1 Rap.'!G12</f>
        <v>5.5</v>
      </c>
      <c r="I12" s="233">
        <f>'[6]06.2013.1 Rap.'!I12</f>
        <v>5</v>
      </c>
      <c r="J12" s="234">
        <f>'[6]06.2013.2 Rap.'!C12</f>
        <v>3</v>
      </c>
      <c r="K12" s="235">
        <f>'[6]06.2013.2 Rap.'!D12</f>
        <v>1.8</v>
      </c>
      <c r="L12" s="236">
        <f>'[6]06.2013.2 Rap.'!G12</f>
        <v>0.35</v>
      </c>
      <c r="M12" s="237"/>
      <c r="N12" s="236"/>
      <c r="O12" s="227">
        <f>'[6]06.2013.3 Rap.'!C12</f>
        <v>220</v>
      </c>
      <c r="P12" s="228">
        <f>'[6]06.2013.3 Rap.'!D12</f>
        <v>150</v>
      </c>
      <c r="Q12" s="238">
        <f>'[6]06.2013.3 Rap.'!G12</f>
        <v>25</v>
      </c>
      <c r="R12" s="239"/>
      <c r="S12" s="240"/>
      <c r="T12" s="241"/>
      <c r="U12" s="242"/>
      <c r="V12" s="236"/>
      <c r="W12" s="243"/>
      <c r="X12" s="228"/>
      <c r="Y12" s="238"/>
      <c r="Z12" s="237"/>
      <c r="AA12" s="240"/>
      <c r="AB12" s="227"/>
      <c r="AC12" s="245"/>
      <c r="AD12" s="224" t="s">
        <v>89</v>
      </c>
      <c r="AE12" s="225">
        <v>10</v>
      </c>
      <c r="AF12" s="226" t="s">
        <v>83</v>
      </c>
    </row>
    <row r="13" spans="1:32" ht="13.5">
      <c r="A13" s="225">
        <v>11</v>
      </c>
      <c r="B13" s="226" t="s">
        <v>84</v>
      </c>
      <c r="C13" s="227">
        <f>'[6]06.2013.1 Rap.'!C13</f>
        <v>11541</v>
      </c>
      <c r="D13" s="228"/>
      <c r="E13" s="229">
        <f t="shared" si="0"/>
        <v>11541</v>
      </c>
      <c r="F13" s="230"/>
      <c r="G13" s="231"/>
      <c r="H13" s="232">
        <f>'[6]06.2013.1 Rap.'!G13</f>
        <v>9.5</v>
      </c>
      <c r="I13" s="233">
        <f>'[6]06.2013.1 Rap.'!I13</f>
        <v>7.5</v>
      </c>
      <c r="J13" s="234">
        <f>'[6]06.2013.2 Rap.'!C13</f>
        <v>3.89</v>
      </c>
      <c r="K13" s="235">
        <f>'[6]06.2013.2 Rap.'!D13</f>
        <v>2.2</v>
      </c>
      <c r="L13" s="236">
        <f>'[6]06.2013.2 Rap.'!G13</f>
        <v>0.36</v>
      </c>
      <c r="M13" s="237">
        <v>1.79</v>
      </c>
      <c r="N13" s="236">
        <v>0.15</v>
      </c>
      <c r="O13" s="227">
        <f>'[6]06.2013.3 Rap.'!C13</f>
        <v>253</v>
      </c>
      <c r="P13" s="228">
        <f>'[6]06.2013.3 Rap.'!D13</f>
        <v>179</v>
      </c>
      <c r="Q13" s="238">
        <f>'[6]06.2013.3 Rap.'!G13</f>
        <v>27</v>
      </c>
      <c r="R13" s="239">
        <v>26.5</v>
      </c>
      <c r="S13" s="240">
        <v>7.02</v>
      </c>
      <c r="T13" s="241">
        <f>O13/W13</f>
        <v>1.7448275862068965</v>
      </c>
      <c r="U13" s="242">
        <v>17</v>
      </c>
      <c r="V13" s="236">
        <v>5.68</v>
      </c>
      <c r="W13" s="243">
        <v>145</v>
      </c>
      <c r="X13" s="228">
        <v>88</v>
      </c>
      <c r="Y13" s="238">
        <v>6</v>
      </c>
      <c r="Z13" s="237">
        <v>7.85</v>
      </c>
      <c r="AA13" s="240">
        <v>7.72</v>
      </c>
      <c r="AB13" s="244">
        <v>1141</v>
      </c>
      <c r="AC13" s="245">
        <v>997</v>
      </c>
      <c r="AD13" s="224" t="s">
        <v>81</v>
      </c>
      <c r="AE13" s="225">
        <v>11</v>
      </c>
      <c r="AF13" s="226" t="s">
        <v>84</v>
      </c>
    </row>
    <row r="14" spans="1:32" ht="15">
      <c r="A14" s="225">
        <v>12</v>
      </c>
      <c r="B14" s="226" t="s">
        <v>84</v>
      </c>
      <c r="C14" s="227">
        <f>'[6]06.2013.1 Rap.'!C14</f>
        <v>11026</v>
      </c>
      <c r="D14" s="228"/>
      <c r="E14" s="229">
        <f t="shared" si="0"/>
        <v>11026</v>
      </c>
      <c r="F14" s="230"/>
      <c r="G14" s="231"/>
      <c r="H14" s="232">
        <f>'[6]06.2013.1 Rap.'!G14</f>
        <v>8</v>
      </c>
      <c r="I14" s="233">
        <f>'[6]06.2013.1 Rap.'!I14</f>
        <v>8.5</v>
      </c>
      <c r="J14" s="234">
        <f>'[6]06.2013.2 Rap.'!C14</f>
        <v>4.2</v>
      </c>
      <c r="K14" s="235">
        <f>'[6]06.2013.2 Rap.'!D14</f>
        <v>2.3</v>
      </c>
      <c r="L14" s="236">
        <f>'[6]06.2013.2 Rap.'!G14</f>
        <v>0.4</v>
      </c>
      <c r="M14" s="237"/>
      <c r="N14" s="236"/>
      <c r="O14" s="227">
        <f>'[6]06.2013.3 Rap.'!C14</f>
        <v>300</v>
      </c>
      <c r="P14" s="228">
        <f>'[6]06.2013.3 Rap.'!D14</f>
        <v>185</v>
      </c>
      <c r="Q14" s="238">
        <f>'[6]06.2013.3 Rap.'!G14</f>
        <v>30</v>
      </c>
      <c r="R14" s="239"/>
      <c r="S14" s="240"/>
      <c r="T14" s="241"/>
      <c r="U14" s="242"/>
      <c r="V14" s="236"/>
      <c r="W14" s="243"/>
      <c r="X14" s="228"/>
      <c r="Y14" s="238"/>
      <c r="Z14" s="237"/>
      <c r="AA14" s="240"/>
      <c r="AB14" s="227"/>
      <c r="AC14" s="245"/>
      <c r="AD14" s="224"/>
      <c r="AE14" s="225">
        <v>12</v>
      </c>
      <c r="AF14" s="226" t="s">
        <v>84</v>
      </c>
    </row>
    <row r="15" spans="1:32" ht="15">
      <c r="A15" s="225">
        <v>13</v>
      </c>
      <c r="B15" s="226" t="s">
        <v>86</v>
      </c>
      <c r="C15" s="227">
        <f>'[6]06.2013.1 Rap.'!C15</f>
        <v>12664</v>
      </c>
      <c r="D15" s="228"/>
      <c r="E15" s="229">
        <f t="shared" si="0"/>
        <v>12664</v>
      </c>
      <c r="F15" s="230"/>
      <c r="G15" s="231"/>
      <c r="H15" s="232">
        <f>'[6]06.2013.1 Rap.'!G15</f>
        <v>9.5</v>
      </c>
      <c r="I15" s="233">
        <f>'[6]06.2013.1 Rap.'!I15</f>
        <v>8.5</v>
      </c>
      <c r="J15" s="234">
        <f>'[6]06.2013.2 Rap.'!C15</f>
        <v>3.98</v>
      </c>
      <c r="K15" s="235">
        <f>'[6]06.2013.2 Rap.'!D15</f>
        <v>2.28</v>
      </c>
      <c r="L15" s="236">
        <f>'[6]06.2013.2 Rap.'!G15</f>
        <v>0.42</v>
      </c>
      <c r="M15" s="237"/>
      <c r="N15" s="236"/>
      <c r="O15" s="227">
        <f>'[6]06.2013.3 Rap.'!C15</f>
        <v>351</v>
      </c>
      <c r="P15" s="228">
        <f>'[6]06.2013.3 Rap.'!D15</f>
        <v>186</v>
      </c>
      <c r="Q15" s="238">
        <f>'[6]06.2013.3 Rap.'!G15</f>
        <v>33</v>
      </c>
      <c r="R15" s="239"/>
      <c r="S15" s="240"/>
      <c r="T15" s="241"/>
      <c r="U15" s="242"/>
      <c r="V15" s="236"/>
      <c r="W15" s="243"/>
      <c r="X15" s="228"/>
      <c r="Y15" s="238"/>
      <c r="Z15" s="237"/>
      <c r="AA15" s="240"/>
      <c r="AB15" s="247"/>
      <c r="AC15" s="245"/>
      <c r="AD15" s="224"/>
      <c r="AE15" s="225">
        <v>13</v>
      </c>
      <c r="AF15" s="226" t="s">
        <v>86</v>
      </c>
    </row>
    <row r="16" spans="1:32" ht="15">
      <c r="A16" s="225">
        <v>14</v>
      </c>
      <c r="B16" s="226" t="s">
        <v>87</v>
      </c>
      <c r="C16" s="227">
        <f>'[6]06.2013.1 Rap.'!C16</f>
        <v>10401</v>
      </c>
      <c r="D16" s="228"/>
      <c r="E16" s="229">
        <f t="shared" si="0"/>
        <v>10401</v>
      </c>
      <c r="F16" s="230"/>
      <c r="G16" s="231"/>
      <c r="H16" s="232">
        <f>'[6]06.2013.1 Rap.'!G16</f>
        <v>5</v>
      </c>
      <c r="I16" s="233">
        <f>'[6]06.2013.1 Rap.'!I16</f>
        <v>5</v>
      </c>
      <c r="J16" s="234">
        <f>'[6]06.2013.2 Rap.'!C16</f>
        <v>4.5</v>
      </c>
      <c r="K16" s="235">
        <f>'[6]06.2013.2 Rap.'!D16</f>
        <v>2.5</v>
      </c>
      <c r="L16" s="236">
        <f>'[6]06.2013.2 Rap.'!G16</f>
        <v>0.45</v>
      </c>
      <c r="M16" s="237"/>
      <c r="N16" s="236"/>
      <c r="O16" s="227">
        <f>'[6]06.2013.3 Rap.'!C16</f>
        <v>360</v>
      </c>
      <c r="P16" s="228">
        <f>'[6]06.2013.3 Rap.'!D16</f>
        <v>190</v>
      </c>
      <c r="Q16" s="238">
        <f>'[6]06.2013.3 Rap.'!G16</f>
        <v>30</v>
      </c>
      <c r="R16" s="239"/>
      <c r="S16" s="240"/>
      <c r="T16" s="241"/>
      <c r="U16" s="242"/>
      <c r="V16" s="236"/>
      <c r="W16" s="243"/>
      <c r="X16" s="228"/>
      <c r="Y16" s="238"/>
      <c r="Z16" s="237"/>
      <c r="AA16" s="240"/>
      <c r="AB16" s="244"/>
      <c r="AC16" s="245"/>
      <c r="AD16" s="224"/>
      <c r="AE16" s="225">
        <v>14</v>
      </c>
      <c r="AF16" s="226" t="s">
        <v>87</v>
      </c>
    </row>
    <row r="17" spans="1:32" ht="13.5">
      <c r="A17" s="225">
        <v>15</v>
      </c>
      <c r="B17" s="226" t="s">
        <v>80</v>
      </c>
      <c r="C17" s="227">
        <f>'[6]06.2013.1 Rap.'!C17</f>
        <v>9840</v>
      </c>
      <c r="D17" s="228"/>
      <c r="E17" s="229">
        <f t="shared" si="0"/>
        <v>9840</v>
      </c>
      <c r="F17" s="230">
        <f>'[6]06.2013.1 Rap.'!D17</f>
        <v>1342</v>
      </c>
      <c r="G17" s="231"/>
      <c r="H17" s="232">
        <f>'[6]06.2013.1 Rap.'!G17</f>
        <v>6.5</v>
      </c>
      <c r="I17" s="233">
        <f>'[6]06.2013.1 Rap.'!I17</f>
        <v>7</v>
      </c>
      <c r="J17" s="234">
        <f>'[6]06.2013.2 Rap.'!C17</f>
        <v>5</v>
      </c>
      <c r="K17" s="235">
        <f>'[6]06.2013.2 Rap.'!D17</f>
        <v>2.6</v>
      </c>
      <c r="L17" s="236">
        <f>'[6]06.2013.2 Rap.'!G17</f>
        <v>0.4</v>
      </c>
      <c r="M17" s="237"/>
      <c r="N17" s="236"/>
      <c r="O17" s="227">
        <f>'[6]06.2013.3 Rap.'!C17</f>
        <v>380</v>
      </c>
      <c r="P17" s="228">
        <f>'[6]06.2013.3 Rap.'!D17</f>
        <v>190</v>
      </c>
      <c r="Q17" s="238">
        <f>'[6]06.2013.3 Rap.'!G17</f>
        <v>25</v>
      </c>
      <c r="R17" s="239"/>
      <c r="S17" s="240"/>
      <c r="T17" s="241"/>
      <c r="U17" s="242"/>
      <c r="V17" s="236"/>
      <c r="W17" s="243"/>
      <c r="X17" s="228"/>
      <c r="Y17" s="238"/>
      <c r="Z17" s="237"/>
      <c r="AA17" s="240"/>
      <c r="AB17" s="227"/>
      <c r="AC17" s="245"/>
      <c r="AD17" s="224" t="s">
        <v>90</v>
      </c>
      <c r="AE17" s="225">
        <v>15</v>
      </c>
      <c r="AF17" s="226" t="s">
        <v>80</v>
      </c>
    </row>
    <row r="18" spans="1:32" ht="13.5">
      <c r="A18" s="225">
        <v>16</v>
      </c>
      <c r="B18" s="226" t="s">
        <v>82</v>
      </c>
      <c r="C18" s="227">
        <f>'[6]06.2013.1 Rap.'!C18</f>
        <v>9791</v>
      </c>
      <c r="D18" s="228"/>
      <c r="E18" s="229">
        <f t="shared" si="0"/>
        <v>9791</v>
      </c>
      <c r="F18" s="230"/>
      <c r="G18" s="231"/>
      <c r="H18" s="232">
        <f>'[6]06.2013.1 Rap.'!G18</f>
        <v>8</v>
      </c>
      <c r="I18" s="233">
        <f>'[6]06.2013.1 Rap.'!I18</f>
        <v>7</v>
      </c>
      <c r="J18" s="234">
        <f>'[6]06.2013.2 Rap.'!C18</f>
        <v>5.2</v>
      </c>
      <c r="K18" s="235">
        <f>'[6]06.2013.2 Rap.'!D18</f>
        <v>2.65</v>
      </c>
      <c r="L18" s="236">
        <f>'[6]06.2013.2 Rap.'!G18</f>
        <v>0.39</v>
      </c>
      <c r="M18" s="237"/>
      <c r="N18" s="236"/>
      <c r="O18" s="227">
        <f>'[6]06.2013.3 Rap.'!C18</f>
        <v>384</v>
      </c>
      <c r="P18" s="228">
        <f>'[6]06.2013.3 Rap.'!D18</f>
        <v>192</v>
      </c>
      <c r="Q18" s="238">
        <f>'[6]06.2013.3 Rap.'!G18</f>
        <v>25</v>
      </c>
      <c r="R18" s="239"/>
      <c r="S18" s="240"/>
      <c r="T18" s="241"/>
      <c r="U18" s="242"/>
      <c r="V18" s="236"/>
      <c r="W18" s="243"/>
      <c r="X18" s="228"/>
      <c r="Y18" s="238"/>
      <c r="Z18" s="237">
        <v>7.77</v>
      </c>
      <c r="AA18" s="240">
        <v>7.68</v>
      </c>
      <c r="AB18" s="244">
        <v>1105</v>
      </c>
      <c r="AC18" s="245">
        <v>1019</v>
      </c>
      <c r="AD18" s="224" t="s">
        <v>81</v>
      </c>
      <c r="AE18" s="225">
        <v>16</v>
      </c>
      <c r="AF18" s="226" t="s">
        <v>82</v>
      </c>
    </row>
    <row r="19" spans="1:32" ht="15">
      <c r="A19" s="225">
        <v>17</v>
      </c>
      <c r="B19" s="226" t="s">
        <v>83</v>
      </c>
      <c r="C19" s="227">
        <f>'[6]06.2013.1 Rap.'!C19</f>
        <v>9978</v>
      </c>
      <c r="D19" s="228"/>
      <c r="E19" s="229">
        <f t="shared" si="0"/>
        <v>9978</v>
      </c>
      <c r="F19" s="230"/>
      <c r="G19" s="231"/>
      <c r="H19" s="232">
        <f>'[6]06.2013.1 Rap.'!G19</f>
        <v>8</v>
      </c>
      <c r="I19" s="233">
        <f>'[6]06.2013.1 Rap.'!I19</f>
        <v>9.5</v>
      </c>
      <c r="J19" s="234">
        <f>'[6]06.2013.2 Rap.'!C19</f>
        <v>5.1</v>
      </c>
      <c r="K19" s="235">
        <f>'[6]06.2013.2 Rap.'!D19</f>
        <v>2.2</v>
      </c>
      <c r="L19" s="236">
        <f>'[6]06.2013.2 Rap.'!G19</f>
        <v>0.4</v>
      </c>
      <c r="M19" s="237"/>
      <c r="N19" s="236"/>
      <c r="O19" s="227">
        <f>'[6]06.2013.3 Rap.'!C19</f>
        <v>350</v>
      </c>
      <c r="P19" s="228">
        <f>'[6]06.2013.3 Rap.'!D19</f>
        <v>160</v>
      </c>
      <c r="Q19" s="238">
        <f>'[6]06.2013.3 Rap.'!G19</f>
        <v>25</v>
      </c>
      <c r="R19" s="239"/>
      <c r="S19" s="240"/>
      <c r="T19" s="241"/>
      <c r="U19" s="242"/>
      <c r="V19" s="236"/>
      <c r="W19" s="243"/>
      <c r="X19" s="228"/>
      <c r="Y19" s="238"/>
      <c r="Z19" s="237"/>
      <c r="AA19" s="240"/>
      <c r="AB19" s="227"/>
      <c r="AC19" s="245"/>
      <c r="AD19" s="224"/>
      <c r="AE19" s="225">
        <v>17</v>
      </c>
      <c r="AF19" s="226" t="s">
        <v>83</v>
      </c>
    </row>
    <row r="20" spans="1:32" ht="15">
      <c r="A20" s="225">
        <v>18</v>
      </c>
      <c r="B20" s="226" t="s">
        <v>84</v>
      </c>
      <c r="C20" s="227">
        <f>'[6]06.2013.1 Rap.'!C20</f>
        <v>9715</v>
      </c>
      <c r="D20" s="228"/>
      <c r="E20" s="229">
        <f t="shared" si="0"/>
        <v>9715</v>
      </c>
      <c r="F20" s="230"/>
      <c r="G20" s="231"/>
      <c r="H20" s="232">
        <f>'[6]06.2013.1 Rap.'!G20</f>
        <v>5.5</v>
      </c>
      <c r="I20" s="233">
        <f>'[6]06.2013.1 Rap.'!I20</f>
        <v>4.5</v>
      </c>
      <c r="J20" s="234">
        <f>'[6]06.2013.2 Rap.'!C20</f>
        <v>5.09</v>
      </c>
      <c r="K20" s="235">
        <f>'[6]06.2013.2 Rap.'!D20</f>
        <v>2.09</v>
      </c>
      <c r="L20" s="236">
        <f>'[6]06.2013.2 Rap.'!G20</f>
        <v>0.44</v>
      </c>
      <c r="M20" s="237">
        <v>2.11</v>
      </c>
      <c r="N20" s="236">
        <v>0.25</v>
      </c>
      <c r="O20" s="227">
        <f>'[6]06.2013.3 Rap.'!C20</f>
        <v>340</v>
      </c>
      <c r="P20" s="228">
        <f>'[6]06.2013.3 Rap.'!D20</f>
        <v>157</v>
      </c>
      <c r="Q20" s="238">
        <f>'[6]06.2013.3 Rap.'!G20</f>
        <v>26</v>
      </c>
      <c r="R20" s="239">
        <v>29.5</v>
      </c>
      <c r="S20" s="240">
        <v>7.33</v>
      </c>
      <c r="T20" s="241">
        <f>O20/W20</f>
        <v>1.619047619047619</v>
      </c>
      <c r="U20" s="242">
        <v>21.4</v>
      </c>
      <c r="V20" s="236">
        <v>3.37</v>
      </c>
      <c r="W20" s="243">
        <v>210</v>
      </c>
      <c r="X20" s="228">
        <v>76</v>
      </c>
      <c r="Y20" s="238">
        <v>6</v>
      </c>
      <c r="Z20" s="237">
        <v>7.72</v>
      </c>
      <c r="AA20" s="240">
        <v>7.73</v>
      </c>
      <c r="AB20" s="244">
        <v>1185</v>
      </c>
      <c r="AC20" s="245">
        <v>1055</v>
      </c>
      <c r="AD20" s="248"/>
      <c r="AE20" s="225">
        <v>18</v>
      </c>
      <c r="AF20" s="226" t="s">
        <v>84</v>
      </c>
    </row>
    <row r="21" spans="1:32" ht="15">
      <c r="A21" s="225">
        <v>19</v>
      </c>
      <c r="B21" s="226" t="s">
        <v>84</v>
      </c>
      <c r="C21" s="227">
        <f>'[6]06.2013.1 Rap.'!C21</f>
        <v>9451</v>
      </c>
      <c r="D21" s="228"/>
      <c r="E21" s="229">
        <f t="shared" si="0"/>
        <v>9451</v>
      </c>
      <c r="F21" s="230"/>
      <c r="G21" s="231"/>
      <c r="H21" s="232">
        <f>'[6]06.2013.1 Rap.'!G21</f>
        <v>7.5</v>
      </c>
      <c r="I21" s="233">
        <f>'[6]06.2013.1 Rap.'!I21</f>
        <v>8.5</v>
      </c>
      <c r="J21" s="234">
        <f>'[6]06.2013.2 Rap.'!C21</f>
        <v>5.2</v>
      </c>
      <c r="K21" s="235">
        <f>'[6]06.2013.2 Rap.'!D21</f>
        <v>2.2</v>
      </c>
      <c r="L21" s="236">
        <f>'[6]06.2013.2 Rap.'!G21</f>
        <v>0.45</v>
      </c>
      <c r="M21" s="237"/>
      <c r="N21" s="236"/>
      <c r="O21" s="227">
        <f>'[6]06.2013.3 Rap.'!C21</f>
        <v>350</v>
      </c>
      <c r="P21" s="228">
        <f>'[6]06.2013.3 Rap.'!D21</f>
        <v>180</v>
      </c>
      <c r="Q21" s="238">
        <f>'[6]06.2013.3 Rap.'!G21</f>
        <v>30</v>
      </c>
      <c r="R21" s="239"/>
      <c r="S21" s="240"/>
      <c r="T21" s="241"/>
      <c r="U21" s="242"/>
      <c r="V21" s="236"/>
      <c r="W21" s="243"/>
      <c r="X21" s="228"/>
      <c r="Y21" s="238"/>
      <c r="Z21" s="237"/>
      <c r="AA21" s="240"/>
      <c r="AB21" s="227"/>
      <c r="AC21" s="245"/>
      <c r="AD21" s="248"/>
      <c r="AE21" s="225">
        <v>19</v>
      </c>
      <c r="AF21" s="226" t="s">
        <v>84</v>
      </c>
    </row>
    <row r="22" spans="1:32" ht="13.5">
      <c r="A22" s="225">
        <v>20</v>
      </c>
      <c r="B22" s="226" t="s">
        <v>86</v>
      </c>
      <c r="C22" s="227">
        <f>'[6]06.2013.1 Rap.'!C22</f>
        <v>20465</v>
      </c>
      <c r="D22" s="228">
        <f>'[6]06.2013.1 Rap.'!E22</f>
        <v>6328</v>
      </c>
      <c r="E22" s="229">
        <f t="shared" si="0"/>
        <v>26793</v>
      </c>
      <c r="F22" s="230">
        <f>'[6]06.2013.1 Rap.'!D22</f>
        <v>7638</v>
      </c>
      <c r="G22" s="231">
        <f>'[6]06.2013.1 Rap.'!F22</f>
        <v>8250</v>
      </c>
      <c r="H22" s="232">
        <f>'[6]06.2013.1 Rap.'!G22</f>
        <v>13</v>
      </c>
      <c r="I22" s="233">
        <f>'[6]06.2013.1 Rap.'!I22</f>
        <v>16.5</v>
      </c>
      <c r="J22" s="234">
        <f>'[6]06.2013.2 Rap.'!C22</f>
        <v>2.76</v>
      </c>
      <c r="K22" s="235">
        <f>'[6]06.2013.2 Rap.'!D22</f>
        <v>1.72</v>
      </c>
      <c r="L22" s="236">
        <f>'[6]06.2013.2 Rap.'!G22</f>
        <v>0.4</v>
      </c>
      <c r="M22" s="237"/>
      <c r="N22" s="236"/>
      <c r="O22" s="227">
        <f>'[6]06.2013.3 Rap.'!C22</f>
        <v>213</v>
      </c>
      <c r="P22" s="228">
        <f>'[6]06.2013.3 Rap.'!D22</f>
        <v>164</v>
      </c>
      <c r="Q22" s="238">
        <f>'[6]06.2013.3 Rap.'!G22</f>
        <v>40</v>
      </c>
      <c r="R22" s="239"/>
      <c r="S22" s="240"/>
      <c r="T22" s="241"/>
      <c r="U22" s="242"/>
      <c r="V22" s="236"/>
      <c r="W22" s="243"/>
      <c r="X22" s="228"/>
      <c r="Y22" s="238"/>
      <c r="Z22" s="237"/>
      <c r="AA22" s="240"/>
      <c r="AB22" s="244"/>
      <c r="AC22" s="245"/>
      <c r="AD22" s="224" t="s">
        <v>91</v>
      </c>
      <c r="AE22" s="225">
        <v>20</v>
      </c>
      <c r="AF22" s="226" t="s">
        <v>86</v>
      </c>
    </row>
    <row r="23" spans="1:32" ht="13.5">
      <c r="A23" s="225">
        <v>21</v>
      </c>
      <c r="B23" s="226" t="s">
        <v>87</v>
      </c>
      <c r="C23" s="227">
        <f>'[6]06.2013.1 Rap.'!C23</f>
        <v>14178</v>
      </c>
      <c r="D23" s="228"/>
      <c r="E23" s="229">
        <f t="shared" si="0"/>
        <v>14178</v>
      </c>
      <c r="F23" s="230">
        <f>'[6]06.2013.1 Rap.'!D23</f>
        <v>4</v>
      </c>
      <c r="G23" s="231"/>
      <c r="H23" s="232"/>
      <c r="I23" s="233">
        <f>'[6]06.2013.1 Rap.'!I23</f>
        <v>6</v>
      </c>
      <c r="J23" s="234">
        <f>'[6]06.2013.2 Rap.'!C23</f>
        <v>3.5</v>
      </c>
      <c r="K23" s="235">
        <f>'[6]06.2013.2 Rap.'!D23</f>
        <v>1.8</v>
      </c>
      <c r="L23" s="236">
        <f>'[6]06.2013.2 Rap.'!G23</f>
        <v>0.35</v>
      </c>
      <c r="M23" s="237"/>
      <c r="N23" s="236"/>
      <c r="O23" s="227">
        <f>'[6]06.2013.3 Rap.'!C23</f>
        <v>250</v>
      </c>
      <c r="P23" s="228">
        <f>'[6]06.2013.3 Rap.'!D23</f>
        <v>150</v>
      </c>
      <c r="Q23" s="238">
        <f>'[6]06.2013.3 Rap.'!G23</f>
        <v>30</v>
      </c>
      <c r="R23" s="239"/>
      <c r="S23" s="240"/>
      <c r="T23" s="241"/>
      <c r="U23" s="242"/>
      <c r="V23" s="236"/>
      <c r="W23" s="243"/>
      <c r="X23" s="228"/>
      <c r="Y23" s="238"/>
      <c r="Z23" s="237"/>
      <c r="AA23" s="240"/>
      <c r="AB23" s="227"/>
      <c r="AC23" s="245"/>
      <c r="AD23" s="224" t="s">
        <v>81</v>
      </c>
      <c r="AE23" s="225">
        <v>21</v>
      </c>
      <c r="AF23" s="226" t="s">
        <v>87</v>
      </c>
    </row>
    <row r="24" spans="1:32" ht="15">
      <c r="A24" s="225">
        <v>22</v>
      </c>
      <c r="B24" s="226" t="s">
        <v>80</v>
      </c>
      <c r="C24" s="227">
        <f>'[6]06.2013.1 Rap.'!C24</f>
        <v>11346</v>
      </c>
      <c r="D24" s="228"/>
      <c r="E24" s="229">
        <f t="shared" si="0"/>
        <v>11346</v>
      </c>
      <c r="F24" s="230"/>
      <c r="G24" s="231"/>
      <c r="H24" s="232"/>
      <c r="I24" s="233">
        <f>'[6]06.2013.1 Rap.'!I24</f>
        <v>5</v>
      </c>
      <c r="J24" s="234">
        <f>'[6]06.2013.2 Rap.'!C24</f>
        <v>4</v>
      </c>
      <c r="K24" s="235">
        <f>'[6]06.2013.2 Rap.'!D24</f>
        <v>2</v>
      </c>
      <c r="L24" s="236">
        <f>'[6]06.2013.2 Rap.'!G24</f>
        <v>0.35</v>
      </c>
      <c r="M24" s="237"/>
      <c r="N24" s="236"/>
      <c r="O24" s="227">
        <f>'[6]06.2013.3 Rap.'!C24</f>
        <v>320</v>
      </c>
      <c r="P24" s="228">
        <f>'[6]06.2013.3 Rap.'!D24</f>
        <v>150</v>
      </c>
      <c r="Q24" s="238">
        <f>'[6]06.2013.3 Rap.'!G24</f>
        <v>30</v>
      </c>
      <c r="R24" s="239"/>
      <c r="S24" s="240"/>
      <c r="T24" s="241"/>
      <c r="U24" s="242"/>
      <c r="V24" s="236"/>
      <c r="W24" s="243"/>
      <c r="X24" s="228"/>
      <c r="Y24" s="238"/>
      <c r="Z24" s="237"/>
      <c r="AA24" s="240"/>
      <c r="AB24" s="244"/>
      <c r="AC24" s="245"/>
      <c r="AD24" s="248"/>
      <c r="AE24" s="225">
        <v>22</v>
      </c>
      <c r="AF24" s="226" t="s">
        <v>80</v>
      </c>
    </row>
    <row r="25" spans="1:32" ht="15">
      <c r="A25" s="225">
        <v>23</v>
      </c>
      <c r="B25" s="226" t="s">
        <v>82</v>
      </c>
      <c r="C25" s="227">
        <f>'[6]06.2013.1 Rap.'!C25</f>
        <v>10515</v>
      </c>
      <c r="D25" s="228"/>
      <c r="E25" s="229">
        <f t="shared" si="0"/>
        <v>10515</v>
      </c>
      <c r="F25" s="230"/>
      <c r="G25" s="231"/>
      <c r="H25" s="232">
        <f>'[6]06.2013.1 Rap.'!G25</f>
        <v>5</v>
      </c>
      <c r="I25" s="233">
        <f>'[6]06.2013.1 Rap.'!I25</f>
        <v>4</v>
      </c>
      <c r="J25" s="234">
        <f>'[6]06.2013.2 Rap.'!C25</f>
        <v>4.36</v>
      </c>
      <c r="K25" s="235">
        <f>'[6]06.2013.2 Rap.'!D25</f>
        <v>2.1</v>
      </c>
      <c r="L25" s="236">
        <f>'[6]06.2013.2 Rap.'!G25</f>
        <v>0.36</v>
      </c>
      <c r="M25" s="237"/>
      <c r="N25" s="236"/>
      <c r="O25" s="227">
        <f>'[6]06.2013.3 Rap.'!C25</f>
        <v>350</v>
      </c>
      <c r="P25" s="228">
        <f>'[6]06.2013.3 Rap.'!D25</f>
        <v>149</v>
      </c>
      <c r="Q25" s="238">
        <f>'[6]06.2013.3 Rap.'!G25</f>
        <v>24</v>
      </c>
      <c r="R25" s="239"/>
      <c r="S25" s="240"/>
      <c r="T25" s="241"/>
      <c r="U25" s="242"/>
      <c r="V25" s="236"/>
      <c r="W25" s="243"/>
      <c r="X25" s="228"/>
      <c r="Y25" s="238"/>
      <c r="Z25" s="237">
        <v>7.92</v>
      </c>
      <c r="AA25" s="240">
        <v>7.86</v>
      </c>
      <c r="AB25" s="227">
        <v>1183</v>
      </c>
      <c r="AC25" s="245">
        <v>1107</v>
      </c>
      <c r="AD25" s="248"/>
      <c r="AE25" s="225">
        <v>23</v>
      </c>
      <c r="AF25" s="226" t="s">
        <v>82</v>
      </c>
    </row>
    <row r="26" spans="1:32" ht="15">
      <c r="A26" s="225">
        <v>24</v>
      </c>
      <c r="B26" s="226" t="s">
        <v>83</v>
      </c>
      <c r="C26" s="227">
        <f>'[6]06.2013.1 Rap.'!C26</f>
        <v>10563</v>
      </c>
      <c r="D26" s="228"/>
      <c r="E26" s="229">
        <f t="shared" si="0"/>
        <v>10563</v>
      </c>
      <c r="F26" s="230"/>
      <c r="G26" s="231"/>
      <c r="H26" s="232">
        <f>'[6]06.2013.1 Rap.'!G26</f>
        <v>7.5</v>
      </c>
      <c r="I26" s="233">
        <f>'[6]06.2013.1 Rap.'!I26</f>
        <v>6.5</v>
      </c>
      <c r="J26" s="234">
        <f>'[6]06.2013.2 Rap.'!C26</f>
        <v>4.4</v>
      </c>
      <c r="K26" s="235">
        <f>'[6]06.2013.2 Rap.'!D26</f>
        <v>2</v>
      </c>
      <c r="L26" s="236">
        <f>'[6]06.2013.2 Rap.'!G26</f>
        <v>0.4</v>
      </c>
      <c r="M26" s="237"/>
      <c r="N26" s="236"/>
      <c r="O26" s="227">
        <f>'[6]06.2013.3 Rap.'!C26</f>
        <v>320</v>
      </c>
      <c r="P26" s="228">
        <f>'[6]06.2013.3 Rap.'!D26</f>
        <v>155</v>
      </c>
      <c r="Q26" s="238">
        <f>'[6]06.2013.3 Rap.'!G26</f>
        <v>28</v>
      </c>
      <c r="R26" s="239"/>
      <c r="S26" s="240"/>
      <c r="T26" s="241"/>
      <c r="U26" s="242"/>
      <c r="V26" s="236"/>
      <c r="W26" s="243"/>
      <c r="X26" s="228"/>
      <c r="Y26" s="238"/>
      <c r="Z26" s="237"/>
      <c r="AA26" s="240"/>
      <c r="AB26" s="244"/>
      <c r="AC26" s="245"/>
      <c r="AD26" s="248"/>
      <c r="AE26" s="225">
        <v>24</v>
      </c>
      <c r="AF26" s="226" t="s">
        <v>83</v>
      </c>
    </row>
    <row r="27" spans="1:32" ht="13.5">
      <c r="A27" s="225">
        <v>25</v>
      </c>
      <c r="B27" s="226" t="s">
        <v>84</v>
      </c>
      <c r="C27" s="227">
        <f>'[6]06.2013.1 Rap.'!C27</f>
        <v>10049</v>
      </c>
      <c r="D27" s="228"/>
      <c r="E27" s="229">
        <f t="shared" si="0"/>
        <v>10049</v>
      </c>
      <c r="F27" s="230">
        <f>'[6]06.2013.1 Rap.'!D27</f>
        <v>166</v>
      </c>
      <c r="G27" s="231"/>
      <c r="H27" s="232">
        <f>'[6]06.2013.1 Rap.'!G27</f>
        <v>10.5</v>
      </c>
      <c r="I27" s="233">
        <f>'[6]06.2013.1 Rap.'!I27</f>
        <v>8.5</v>
      </c>
      <c r="J27" s="234">
        <f>'[6]06.2013.2 Rap.'!C27</f>
        <v>4.63</v>
      </c>
      <c r="K27" s="235">
        <f>'[6]06.2013.2 Rap.'!D27</f>
        <v>1.98</v>
      </c>
      <c r="L27" s="236">
        <f>'[6]06.2013.2 Rap.'!G27</f>
        <v>0.45</v>
      </c>
      <c r="M27" s="237">
        <v>2.05</v>
      </c>
      <c r="N27" s="236">
        <v>0.18</v>
      </c>
      <c r="O27" s="227">
        <f>'[6]06.2013.3 Rap.'!C27</f>
        <v>298</v>
      </c>
      <c r="P27" s="228">
        <f>'[6]06.2013.3 Rap.'!D27</f>
        <v>161</v>
      </c>
      <c r="Q27" s="238">
        <f>'[6]06.2013.3 Rap.'!G27</f>
        <v>30</v>
      </c>
      <c r="R27" s="239">
        <v>24.6</v>
      </c>
      <c r="S27" s="240">
        <v>7.15</v>
      </c>
      <c r="T27" s="241">
        <f>O27/W27</f>
        <v>1.146153846153846</v>
      </c>
      <c r="U27" s="242">
        <v>19.6</v>
      </c>
      <c r="V27" s="236">
        <v>7.47</v>
      </c>
      <c r="W27" s="243">
        <v>260</v>
      </c>
      <c r="X27" s="228">
        <v>78</v>
      </c>
      <c r="Y27" s="238">
        <v>6</v>
      </c>
      <c r="Z27" s="237">
        <v>7.87</v>
      </c>
      <c r="AA27" s="240">
        <v>7.75</v>
      </c>
      <c r="AB27" s="227">
        <v>1214</v>
      </c>
      <c r="AC27" s="245">
        <v>1182</v>
      </c>
      <c r="AD27" s="224" t="s">
        <v>92</v>
      </c>
      <c r="AE27" s="225">
        <v>25</v>
      </c>
      <c r="AF27" s="226" t="s">
        <v>84</v>
      </c>
    </row>
    <row r="28" spans="1:32" ht="15">
      <c r="A28" s="225">
        <v>26</v>
      </c>
      <c r="B28" s="226" t="s">
        <v>84</v>
      </c>
      <c r="C28" s="227">
        <f>'[6]06.2013.1 Rap.'!C28</f>
        <v>10035</v>
      </c>
      <c r="D28" s="228"/>
      <c r="E28" s="229">
        <f t="shared" si="0"/>
        <v>10035</v>
      </c>
      <c r="F28" s="230"/>
      <c r="G28" s="231"/>
      <c r="H28" s="232">
        <f>'[6]06.2013.1 Rap.'!G28</f>
        <v>8</v>
      </c>
      <c r="I28" s="233">
        <f>'[6]06.2013.1 Rap.'!I28</f>
        <v>9.5</v>
      </c>
      <c r="J28" s="234">
        <f>'[6]06.2013.2 Rap.'!C28</f>
        <v>4.8</v>
      </c>
      <c r="K28" s="235">
        <f>'[6]06.2013.2 Rap.'!D28</f>
        <v>1.9</v>
      </c>
      <c r="L28" s="236">
        <f>'[6]06.2013.2 Rap.'!G28</f>
        <v>0.45</v>
      </c>
      <c r="M28" s="237"/>
      <c r="N28" s="236"/>
      <c r="O28" s="227">
        <f>'[6]06.2013.3 Rap.'!C28</f>
        <v>300</v>
      </c>
      <c r="P28" s="228">
        <f>'[6]06.2013.3 Rap.'!D28</f>
        <v>158</v>
      </c>
      <c r="Q28" s="238">
        <f>'[6]06.2013.3 Rap.'!G28</f>
        <v>32</v>
      </c>
      <c r="R28" s="239"/>
      <c r="S28" s="240"/>
      <c r="T28" s="241"/>
      <c r="U28" s="242"/>
      <c r="V28" s="236"/>
      <c r="W28" s="243"/>
      <c r="X28" s="228"/>
      <c r="Y28" s="238"/>
      <c r="Z28" s="237"/>
      <c r="AA28" s="240"/>
      <c r="AB28" s="244"/>
      <c r="AC28" s="245"/>
      <c r="AD28" s="224"/>
      <c r="AE28" s="225">
        <v>26</v>
      </c>
      <c r="AF28" s="226" t="s">
        <v>84</v>
      </c>
    </row>
    <row r="29" spans="1:32" ht="15">
      <c r="A29" s="225">
        <v>27</v>
      </c>
      <c r="B29" s="226" t="s">
        <v>86</v>
      </c>
      <c r="C29" s="227">
        <f>'[6]06.2013.1 Rap.'!C29</f>
        <v>9744</v>
      </c>
      <c r="D29" s="228"/>
      <c r="E29" s="229">
        <f t="shared" si="0"/>
        <v>9744</v>
      </c>
      <c r="F29" s="230"/>
      <c r="G29" s="231"/>
      <c r="H29" s="232">
        <f>'[6]06.2013.1 Rap.'!G29</f>
        <v>9.5</v>
      </c>
      <c r="I29" s="233">
        <f>'[6]06.2013.1 Rap.'!I29</f>
        <v>10</v>
      </c>
      <c r="J29" s="234">
        <f>'[6]06.2013.2 Rap.'!C29</f>
        <v>4.95</v>
      </c>
      <c r="K29" s="235">
        <f>'[6]06.2013.2 Rap.'!D29</f>
        <v>1.89</v>
      </c>
      <c r="L29" s="236">
        <f>'[6]06.2013.2 Rap.'!G29</f>
        <v>0.44</v>
      </c>
      <c r="M29" s="237"/>
      <c r="N29" s="236"/>
      <c r="O29" s="227">
        <f>'[6]06.2013.3 Rap.'!C29</f>
        <v>326</v>
      </c>
      <c r="P29" s="228">
        <f>'[6]06.2013.3 Rap.'!D29</f>
        <v>152</v>
      </c>
      <c r="Q29" s="238">
        <f>'[6]06.2013.3 Rap.'!G29</f>
        <v>33</v>
      </c>
      <c r="R29" s="239"/>
      <c r="S29" s="240"/>
      <c r="T29" s="241"/>
      <c r="U29" s="242"/>
      <c r="V29" s="236"/>
      <c r="W29" s="243"/>
      <c r="X29" s="228"/>
      <c r="Y29" s="238"/>
      <c r="Z29" s="237"/>
      <c r="AA29" s="240"/>
      <c r="AB29" s="227"/>
      <c r="AC29" s="245"/>
      <c r="AD29" s="224"/>
      <c r="AE29" s="225">
        <v>27</v>
      </c>
      <c r="AF29" s="226" t="s">
        <v>86</v>
      </c>
    </row>
    <row r="30" spans="1:32" ht="15">
      <c r="A30" s="225">
        <v>28</v>
      </c>
      <c r="B30" s="226" t="s">
        <v>87</v>
      </c>
      <c r="C30" s="227">
        <f>'[6]06.2013.1 Rap.'!C30</f>
        <v>9448</v>
      </c>
      <c r="D30" s="228"/>
      <c r="E30" s="229">
        <f t="shared" si="0"/>
        <v>9448</v>
      </c>
      <c r="F30" s="230"/>
      <c r="G30" s="231"/>
      <c r="H30" s="249"/>
      <c r="I30" s="233">
        <f>'[6]06.2013.1 Rap.'!I30</f>
        <v>10</v>
      </c>
      <c r="J30" s="234">
        <f>'[6]06.2013.2 Rap.'!C30</f>
        <v>5.1</v>
      </c>
      <c r="K30" s="235">
        <f>'[6]06.2013.2 Rap.'!D30</f>
        <v>2</v>
      </c>
      <c r="L30" s="236">
        <f>'[6]06.2013.2 Rap.'!G30</f>
        <v>0.45</v>
      </c>
      <c r="M30" s="237"/>
      <c r="N30" s="236"/>
      <c r="O30" s="227">
        <f>'[6]06.2013.3 Rap.'!C30</f>
        <v>350</v>
      </c>
      <c r="P30" s="228">
        <f>'[6]06.2013.3 Rap.'!D30</f>
        <v>160</v>
      </c>
      <c r="Q30" s="238">
        <f>'[6]06.2013.3 Rap.'!G30</f>
        <v>35</v>
      </c>
      <c r="R30" s="239"/>
      <c r="S30" s="240"/>
      <c r="T30" s="241"/>
      <c r="U30" s="242"/>
      <c r="V30" s="236"/>
      <c r="W30" s="243"/>
      <c r="X30" s="228"/>
      <c r="Y30" s="238"/>
      <c r="Z30" s="237"/>
      <c r="AA30" s="240"/>
      <c r="AB30" s="244"/>
      <c r="AC30" s="245"/>
      <c r="AD30" s="224"/>
      <c r="AE30" s="225">
        <v>28</v>
      </c>
      <c r="AF30" s="226" t="s">
        <v>87</v>
      </c>
    </row>
    <row r="31" spans="1:32" ht="13.5">
      <c r="A31" s="225">
        <v>29</v>
      </c>
      <c r="B31" s="226" t="s">
        <v>80</v>
      </c>
      <c r="C31" s="227">
        <f>'[6]06.2013.1 Rap.'!C31</f>
        <v>18802</v>
      </c>
      <c r="D31" s="228">
        <f>'[6]06.2013.1 Rap.'!E31</f>
        <v>45</v>
      </c>
      <c r="E31" s="229">
        <f t="shared" si="0"/>
        <v>18847</v>
      </c>
      <c r="F31" s="230">
        <f>'[6]06.2013.1 Rap.'!D31</f>
        <v>9660</v>
      </c>
      <c r="G31" s="231"/>
      <c r="H31" s="249"/>
      <c r="I31" s="233">
        <f>'[6]06.2013.1 Rap.'!I31</f>
        <v>11</v>
      </c>
      <c r="J31" s="234">
        <f>'[6]06.2013.2 Rap.'!C31</f>
        <v>4</v>
      </c>
      <c r="K31" s="235">
        <f>'[6]06.2013.2 Rap.'!D31</f>
        <v>1.8</v>
      </c>
      <c r="L31" s="236">
        <f>'[6]06.2013.2 Rap.'!G31</f>
        <v>0.4</v>
      </c>
      <c r="M31" s="237"/>
      <c r="N31" s="236"/>
      <c r="O31" s="227">
        <f>'[6]06.2013.3 Rap.'!C31</f>
        <v>230</v>
      </c>
      <c r="P31" s="228">
        <f>'[6]06.2013.3 Rap.'!D31</f>
        <v>140</v>
      </c>
      <c r="Q31" s="238">
        <f>'[6]06.2013.3 Rap.'!G31</f>
        <v>30</v>
      </c>
      <c r="R31" s="239"/>
      <c r="S31" s="240"/>
      <c r="T31" s="241"/>
      <c r="U31" s="242"/>
      <c r="V31" s="236"/>
      <c r="W31" s="243"/>
      <c r="X31" s="228"/>
      <c r="Y31" s="238"/>
      <c r="Z31" s="237"/>
      <c r="AA31" s="250"/>
      <c r="AB31" s="227"/>
      <c r="AC31" s="251"/>
      <c r="AD31" s="224" t="s">
        <v>93</v>
      </c>
      <c r="AE31" s="225">
        <v>29</v>
      </c>
      <c r="AF31" s="226" t="s">
        <v>80</v>
      </c>
    </row>
    <row r="32" spans="1:32" ht="13.5">
      <c r="A32" s="225">
        <v>30</v>
      </c>
      <c r="B32" s="226" t="s">
        <v>82</v>
      </c>
      <c r="C32" s="227">
        <f>'[6]06.2013.1 Rap.'!C32</f>
        <v>9387</v>
      </c>
      <c r="D32" s="228"/>
      <c r="E32" s="229">
        <f t="shared" si="0"/>
        <v>9387</v>
      </c>
      <c r="F32" s="230">
        <f>'[6]06.2013.1 Rap.'!D32</f>
        <v>1</v>
      </c>
      <c r="G32" s="231"/>
      <c r="H32" s="232">
        <f>'[6]06.2013.1 Rap.'!G32</f>
        <v>12</v>
      </c>
      <c r="I32" s="233">
        <f>'[6]06.2013.1 Rap.'!I32</f>
        <v>10</v>
      </c>
      <c r="J32" s="234">
        <f>'[6]06.2013.2 Rap.'!C32</f>
        <v>4.56</v>
      </c>
      <c r="K32" s="235">
        <f>'[6]06.2013.2 Rap.'!D32</f>
        <v>1.79</v>
      </c>
      <c r="L32" s="236">
        <f>'[6]06.2013.2 Rap.'!G32</f>
        <v>0.47</v>
      </c>
      <c r="M32" s="252"/>
      <c r="N32" s="253"/>
      <c r="O32" s="227">
        <f>'[6]06.2013.3 Rap.'!C32</f>
        <v>317</v>
      </c>
      <c r="P32" s="228">
        <f>'[6]06.2013.3 Rap.'!D32</f>
        <v>156</v>
      </c>
      <c r="Q32" s="238">
        <f>'[6]06.2013.3 Rap.'!G32</f>
        <v>27</v>
      </c>
      <c r="R32" s="254"/>
      <c r="S32" s="250"/>
      <c r="T32" s="255"/>
      <c r="U32" s="256"/>
      <c r="V32" s="257"/>
      <c r="W32" s="258"/>
      <c r="X32" s="259"/>
      <c r="Y32" s="260"/>
      <c r="Z32" s="252"/>
      <c r="AA32" s="250"/>
      <c r="AB32" s="227"/>
      <c r="AC32" s="251"/>
      <c r="AD32" s="224" t="s">
        <v>81</v>
      </c>
      <c r="AE32" s="225">
        <v>30</v>
      </c>
      <c r="AF32" s="226" t="s">
        <v>82</v>
      </c>
    </row>
    <row r="33" spans="1:32" ht="13.5" thickBot="1">
      <c r="A33" s="261"/>
      <c r="B33" s="262"/>
      <c r="C33" s="263"/>
      <c r="D33" s="230"/>
      <c r="E33" s="264"/>
      <c r="F33" s="230"/>
      <c r="G33" s="265"/>
      <c r="H33" s="266"/>
      <c r="I33" s="267"/>
      <c r="J33" s="268"/>
      <c r="K33" s="269"/>
      <c r="L33" s="270"/>
      <c r="M33" s="271"/>
      <c r="N33" s="272"/>
      <c r="O33" s="273"/>
      <c r="P33" s="274"/>
      <c r="Q33" s="275"/>
      <c r="R33" s="276"/>
      <c r="S33" s="277"/>
      <c r="T33" s="278"/>
      <c r="U33" s="279"/>
      <c r="V33" s="272"/>
      <c r="W33" s="280"/>
      <c r="X33" s="281"/>
      <c r="Y33" s="282"/>
      <c r="Z33" s="271"/>
      <c r="AA33" s="277"/>
      <c r="AB33" s="273"/>
      <c r="AC33" s="283"/>
      <c r="AD33" s="284"/>
      <c r="AE33" s="285"/>
      <c r="AF33" s="262"/>
    </row>
    <row r="34" spans="1:32" ht="13.5" thickBot="1">
      <c r="A34" s="286" t="s">
        <v>94</v>
      </c>
      <c r="B34" s="287"/>
      <c r="C34" s="288">
        <f>SUM(C3:C33)</f>
        <v>368743</v>
      </c>
      <c r="D34" s="289">
        <f>SUM(D3:D33)</f>
        <v>8820</v>
      </c>
      <c r="E34" s="289">
        <f>SUM(E3:E33)</f>
        <v>377563</v>
      </c>
      <c r="F34" s="290">
        <f>SUM(F3:F33)</f>
        <v>34596</v>
      </c>
      <c r="G34" s="291">
        <f>SUM(G3:G33)</f>
        <v>12000</v>
      </c>
      <c r="H34" s="292"/>
      <c r="I34" s="293"/>
      <c r="J34" s="294"/>
      <c r="K34" s="295"/>
      <c r="L34" s="296"/>
      <c r="M34" s="294"/>
      <c r="N34" s="297"/>
      <c r="O34" s="298"/>
      <c r="P34" s="299"/>
      <c r="Q34" s="300"/>
      <c r="R34" s="301"/>
      <c r="S34" s="297"/>
      <c r="T34" s="302"/>
      <c r="U34" s="303"/>
      <c r="V34" s="304"/>
      <c r="W34" s="303"/>
      <c r="X34" s="305"/>
      <c r="Y34" s="306"/>
      <c r="Z34" s="307"/>
      <c r="AA34" s="308"/>
      <c r="AB34" s="309"/>
      <c r="AC34" s="310"/>
      <c r="AD34" s="311" t="s">
        <v>95</v>
      </c>
      <c r="AE34" s="312"/>
      <c r="AF34" s="313"/>
    </row>
    <row r="35" spans="1:32" ht="15.75" thickBot="1">
      <c r="A35" s="314" t="s">
        <v>96</v>
      </c>
      <c r="B35" s="315"/>
      <c r="C35" s="316">
        <f>AVERAGE(C3:C33)</f>
        <v>12291.433333333332</v>
      </c>
      <c r="D35" s="317"/>
      <c r="E35" s="317">
        <f>AVERAGE(E3:E33)</f>
        <v>12585.433333333332</v>
      </c>
      <c r="F35" s="310"/>
      <c r="G35" s="318"/>
      <c r="H35" s="301">
        <f aca="true" t="shared" si="1" ref="H35:AC35">AVERAGE(H3:H33)</f>
        <v>7.923076923076923</v>
      </c>
      <c r="I35" s="319">
        <f t="shared" si="1"/>
        <v>7.816666666666666</v>
      </c>
      <c r="J35" s="307">
        <f t="shared" si="1"/>
        <v>4.239</v>
      </c>
      <c r="K35" s="295">
        <f t="shared" si="1"/>
        <v>2.0276666666666667</v>
      </c>
      <c r="L35" s="320">
        <f t="shared" si="1"/>
        <v>0.40533333333333327</v>
      </c>
      <c r="M35" s="294">
        <f t="shared" si="1"/>
        <v>1.9174999999999998</v>
      </c>
      <c r="N35" s="297">
        <f t="shared" si="1"/>
        <v>0.1875</v>
      </c>
      <c r="O35" s="298">
        <f t="shared" si="1"/>
        <v>297.1</v>
      </c>
      <c r="P35" s="299">
        <f t="shared" si="1"/>
        <v>158.86666666666667</v>
      </c>
      <c r="Q35" s="318">
        <f t="shared" si="1"/>
        <v>28.866666666666667</v>
      </c>
      <c r="R35" s="301">
        <f t="shared" si="1"/>
        <v>25.645000000000003</v>
      </c>
      <c r="S35" s="297">
        <f t="shared" si="1"/>
        <v>7.2575</v>
      </c>
      <c r="T35" s="302">
        <f t="shared" si="1"/>
        <v>1.5625072628520904</v>
      </c>
      <c r="U35" s="321">
        <f t="shared" si="1"/>
        <v>18.525</v>
      </c>
      <c r="V35" s="322">
        <f t="shared" si="1"/>
        <v>6.88</v>
      </c>
      <c r="W35" s="323">
        <f t="shared" si="1"/>
        <v>191.25</v>
      </c>
      <c r="X35" s="324">
        <f t="shared" si="1"/>
        <v>79</v>
      </c>
      <c r="Y35" s="325">
        <f t="shared" si="1"/>
        <v>6.25</v>
      </c>
      <c r="Z35" s="307">
        <f t="shared" si="1"/>
        <v>7.79375</v>
      </c>
      <c r="AA35" s="308">
        <f t="shared" si="1"/>
        <v>7.695</v>
      </c>
      <c r="AB35" s="309">
        <f t="shared" si="1"/>
        <v>1097.625</v>
      </c>
      <c r="AC35" s="310">
        <f t="shared" si="1"/>
        <v>1034.125</v>
      </c>
      <c r="AD35" s="326"/>
      <c r="AE35" s="327"/>
      <c r="AF35" s="328"/>
    </row>
    <row r="36" spans="1:30" ht="13.5" thickBot="1">
      <c r="A36" s="329" t="s">
        <v>97</v>
      </c>
      <c r="B36" s="330"/>
      <c r="C36" s="331"/>
      <c r="D36" s="332"/>
      <c r="E36" s="332"/>
      <c r="F36" s="332"/>
      <c r="G36" s="333"/>
      <c r="H36" s="333"/>
      <c r="I36" s="334">
        <f>'[6]06.2013.1 Rap.'!I36</f>
        <v>3081.446</v>
      </c>
      <c r="J36" s="335">
        <f>'[6]06.2013.2 Rap.'!C35</f>
        <v>1525.32513</v>
      </c>
      <c r="K36" s="336">
        <f>'[6]06.2013.2 Rap.'!D35</f>
        <v>732.9801199999999</v>
      </c>
      <c r="L36" s="337">
        <f>'[6]06.2013.2 Rap.'!G35</f>
        <v>150.68968999999998</v>
      </c>
      <c r="M36" s="338"/>
      <c r="N36" s="338"/>
      <c r="O36" s="339">
        <f>'[6]06.2013.3 Rap.'!C35</f>
        <v>107248.45300000001</v>
      </c>
      <c r="P36" s="340">
        <f>'[6]06.2013.3 Rap.'!D35</f>
        <v>57704.36800000001</v>
      </c>
      <c r="Q36" s="341">
        <f>'[6]06.2013.3 Rap.'!G35</f>
        <v>10975.521999999999</v>
      </c>
      <c r="R36" s="332"/>
      <c r="S36" s="338"/>
      <c r="T36" s="333"/>
      <c r="U36" s="342"/>
      <c r="V36" s="342"/>
      <c r="W36" s="342"/>
      <c r="X36" s="342"/>
      <c r="Y36" s="342"/>
      <c r="Z36" s="342"/>
      <c r="AA36" s="342"/>
      <c r="AB36" s="342"/>
      <c r="AC36" s="342"/>
      <c r="AD36" s="343"/>
    </row>
    <row r="37" spans="1:30" ht="13.5" thickBot="1">
      <c r="A37" s="344" t="s">
        <v>98</v>
      </c>
      <c r="B37" s="345"/>
      <c r="C37" s="331"/>
      <c r="D37" s="332"/>
      <c r="E37" s="332"/>
      <c r="F37" s="332"/>
      <c r="G37" s="333"/>
      <c r="H37" s="333"/>
      <c r="I37" s="346">
        <f>'[6]06.2013.1 Rap.'!I37</f>
        <v>102.71486666666667</v>
      </c>
      <c r="J37" s="347">
        <f>'[6]06.2013.2 Rap.'!C36</f>
        <v>50.844170999999996</v>
      </c>
      <c r="K37" s="348">
        <f>'[6]06.2013.2 Rap.'!D36</f>
        <v>24.432670666666663</v>
      </c>
      <c r="L37" s="349">
        <f>'[6]06.2013.2 Rap.'!G36</f>
        <v>5.022989666666666</v>
      </c>
      <c r="M37" s="338"/>
      <c r="N37" s="338"/>
      <c r="O37" s="350">
        <f>'[6]06.2013.3 Rap.'!C36</f>
        <v>3574.9484333333335</v>
      </c>
      <c r="P37" s="351">
        <f>'[6]06.2013.3 Rap.'!D36</f>
        <v>1923.4789333333335</v>
      </c>
      <c r="Q37" s="352">
        <f>'[6]06.2013.3 Rap.'!G36</f>
        <v>365.8507333333333</v>
      </c>
      <c r="R37" s="332"/>
      <c r="S37" s="338"/>
      <c r="T37" s="333"/>
      <c r="U37" s="342"/>
      <c r="V37" s="342"/>
      <c r="W37" s="342"/>
      <c r="X37" s="342"/>
      <c r="Y37" s="342"/>
      <c r="Z37" s="342"/>
      <c r="AA37" s="342"/>
      <c r="AB37" s="342"/>
      <c r="AC37" s="342"/>
      <c r="AD37" s="353"/>
    </row>
    <row r="38" spans="1:30" ht="13.5" thickBot="1">
      <c r="A38" s="329" t="s">
        <v>99</v>
      </c>
      <c r="B38" s="330"/>
      <c r="C38" s="342"/>
      <c r="D38" s="342"/>
      <c r="E38" s="342"/>
      <c r="F38" s="342"/>
      <c r="G38" s="342"/>
      <c r="H38" s="342"/>
      <c r="I38" s="354"/>
      <c r="J38" s="355">
        <f>'[6]06.2013.2 Rap.'!C37</f>
        <v>23110.986818181813</v>
      </c>
      <c r="K38" s="354"/>
      <c r="L38" s="354"/>
      <c r="M38" s="342"/>
      <c r="N38" s="356"/>
      <c r="O38" s="341">
        <f>'[6]06.2013.3 Rap.'!C37</f>
        <v>27499.60333333333</v>
      </c>
      <c r="P38" s="357"/>
      <c r="Q38" s="354"/>
      <c r="R38" s="342"/>
      <c r="S38" s="342"/>
      <c r="T38" s="342"/>
      <c r="U38" s="342"/>
      <c r="V38" s="342"/>
      <c r="W38" s="342"/>
      <c r="X38" s="342"/>
      <c r="Y38" s="342"/>
      <c r="Z38" s="342"/>
      <c r="AA38" s="342"/>
      <c r="AB38" s="342"/>
      <c r="AC38" s="342"/>
      <c r="AD38" s="342"/>
    </row>
    <row r="39" spans="1:30" ht="15">
      <c r="A39" s="342"/>
      <c r="B39" s="342"/>
      <c r="C39" s="342"/>
      <c r="D39" s="342"/>
      <c r="E39" s="342"/>
      <c r="F39" s="342"/>
      <c r="G39" s="342"/>
      <c r="H39" s="342"/>
      <c r="I39" s="342"/>
      <c r="J39" s="342"/>
      <c r="K39" s="342"/>
      <c r="L39" s="342"/>
      <c r="M39" s="342"/>
      <c r="N39" s="356"/>
      <c r="O39" s="342"/>
      <c r="P39" s="342"/>
      <c r="Q39" s="342"/>
      <c r="R39" s="342"/>
      <c r="S39" s="342"/>
      <c r="T39" s="342"/>
      <c r="U39" s="342"/>
      <c r="V39" s="342"/>
      <c r="W39" s="342"/>
      <c r="X39" s="342"/>
      <c r="Y39" s="342"/>
      <c r="Z39" s="342"/>
      <c r="AA39" s="342"/>
      <c r="AB39" s="342"/>
      <c r="AC39" s="342"/>
      <c r="AD39" s="342"/>
    </row>
    <row r="40" spans="1:30" ht="15">
      <c r="A40" s="342"/>
      <c r="B40" s="342"/>
      <c r="C40" s="342"/>
      <c r="D40" s="342"/>
      <c r="E40" s="342"/>
      <c r="F40" s="342"/>
      <c r="G40" s="342"/>
      <c r="H40" s="342"/>
      <c r="I40" s="342"/>
      <c r="J40" s="342"/>
      <c r="K40" s="342"/>
      <c r="L40" s="342"/>
      <c r="M40" s="342"/>
      <c r="N40" s="356"/>
      <c r="O40" s="342"/>
      <c r="P40" s="342"/>
      <c r="Q40" s="342"/>
      <c r="R40" s="342"/>
      <c r="S40" s="342"/>
      <c r="T40" s="342"/>
      <c r="U40" s="342"/>
      <c r="V40" s="342"/>
      <c r="W40" s="342"/>
      <c r="X40" s="342"/>
      <c r="Y40" s="342"/>
      <c r="Z40" s="342"/>
      <c r="AA40" s="342"/>
      <c r="AB40" s="342"/>
      <c r="AC40" s="342"/>
      <c r="AD40" s="342"/>
    </row>
    <row r="41" spans="1:30" ht="15">
      <c r="A41" s="342"/>
      <c r="B41" s="342"/>
      <c r="C41" s="342"/>
      <c r="D41" s="342"/>
      <c r="E41" s="342"/>
      <c r="F41" s="342"/>
      <c r="G41" s="342"/>
      <c r="H41" s="342"/>
      <c r="I41" s="342"/>
      <c r="J41" s="342"/>
      <c r="K41" s="342"/>
      <c r="L41" s="342"/>
      <c r="M41" s="342"/>
      <c r="N41" s="356"/>
      <c r="O41" s="342"/>
      <c r="P41" s="342"/>
      <c r="Q41" s="342"/>
      <c r="R41" s="342"/>
      <c r="S41" s="342"/>
      <c r="T41" s="342"/>
      <c r="U41" s="342"/>
      <c r="V41" s="342"/>
      <c r="W41" s="342"/>
      <c r="X41" s="342"/>
      <c r="Y41" s="342"/>
      <c r="Z41" s="342"/>
      <c r="AA41" s="342"/>
      <c r="AB41" s="342"/>
      <c r="AC41" s="342"/>
      <c r="AD41" s="342"/>
    </row>
  </sheetData>
  <mergeCells count="19">
    <mergeCell ref="A38:B38"/>
    <mergeCell ref="AD1:AF1"/>
    <mergeCell ref="A2:B2"/>
    <mergeCell ref="A34:B34"/>
    <mergeCell ref="A35:B35"/>
    <mergeCell ref="A36:B36"/>
    <mergeCell ref="A37:B37"/>
    <mergeCell ref="O1:Q1"/>
    <mergeCell ref="R1:S1"/>
    <mergeCell ref="U1:V1"/>
    <mergeCell ref="W1:Y1"/>
    <mergeCell ref="Z1:AA1"/>
    <mergeCell ref="AB1:AC1"/>
    <mergeCell ref="A1:B1"/>
    <mergeCell ref="C1:F1"/>
    <mergeCell ref="G1:G2"/>
    <mergeCell ref="H1:I1"/>
    <mergeCell ref="J1:L1"/>
    <mergeCell ref="M1:N1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2013-07-02T09:08:16Z</dcterms:modified>
  <cp:category/>
  <cp:version/>
  <cp:contentType/>
  <cp:contentStatus/>
</cp:coreProperties>
</file>