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Juillet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Q33"/>
  <c r="P33"/>
  <c r="O33"/>
  <c r="L33"/>
  <c r="K33"/>
  <c r="J33"/>
  <c r="I33"/>
  <c r="E33"/>
  <c r="Q32"/>
  <c r="P32"/>
  <c r="O32"/>
  <c r="L32"/>
  <c r="K32"/>
  <c r="J32"/>
  <c r="I32"/>
  <c r="E32"/>
  <c r="Q31"/>
  <c r="P31"/>
  <c r="O31"/>
  <c r="L31"/>
  <c r="K31"/>
  <c r="J31"/>
  <c r="I31"/>
  <c r="F31"/>
  <c r="C31"/>
  <c r="E31" s="1"/>
  <c r="Q30"/>
  <c r="P30"/>
  <c r="O30"/>
  <c r="L30"/>
  <c r="K30"/>
  <c r="J30"/>
  <c r="I30"/>
  <c r="F30"/>
  <c r="C30"/>
  <c r="E30" s="1"/>
  <c r="Q29"/>
  <c r="P29"/>
  <c r="O29"/>
  <c r="T29" s="1"/>
  <c r="L29"/>
  <c r="K29"/>
  <c r="J29"/>
  <c r="I29"/>
  <c r="C29"/>
  <c r="E29" s="1"/>
  <c r="Q28"/>
  <c r="P28"/>
  <c r="O28"/>
  <c r="L28"/>
  <c r="K28"/>
  <c r="J28"/>
  <c r="I28"/>
  <c r="C28"/>
  <c r="E28" s="1"/>
  <c r="Q27"/>
  <c r="P27"/>
  <c r="O27"/>
  <c r="L27"/>
  <c r="K27"/>
  <c r="J27"/>
  <c r="I27"/>
  <c r="E27"/>
  <c r="C27"/>
  <c r="Q26"/>
  <c r="P26"/>
  <c r="O26"/>
  <c r="L26"/>
  <c r="K26"/>
  <c r="J26"/>
  <c r="I26"/>
  <c r="G26"/>
  <c r="F26"/>
  <c r="D26"/>
  <c r="C26"/>
  <c r="E26" s="1"/>
  <c r="Q25"/>
  <c r="P25"/>
  <c r="O25"/>
  <c r="L25"/>
  <c r="K25"/>
  <c r="J25"/>
  <c r="I25"/>
  <c r="F25"/>
  <c r="E25"/>
  <c r="C25"/>
  <c r="Q24"/>
  <c r="P24"/>
  <c r="O24"/>
  <c r="L24"/>
  <c r="K24"/>
  <c r="J24"/>
  <c r="I24"/>
  <c r="C24"/>
  <c r="E24" s="1"/>
  <c r="Q23"/>
  <c r="P23"/>
  <c r="O23"/>
  <c r="L23"/>
  <c r="K23"/>
  <c r="J23"/>
  <c r="I23"/>
  <c r="F23"/>
  <c r="C23"/>
  <c r="E23" s="1"/>
  <c r="Q22"/>
  <c r="P22"/>
  <c r="O22"/>
  <c r="T22" s="1"/>
  <c r="L22"/>
  <c r="K22"/>
  <c r="J22"/>
  <c r="I22"/>
  <c r="F22"/>
  <c r="C22"/>
  <c r="E22" s="1"/>
  <c r="Q21"/>
  <c r="P21"/>
  <c r="O21"/>
  <c r="L21"/>
  <c r="K21"/>
  <c r="J21"/>
  <c r="I21"/>
  <c r="F21"/>
  <c r="C21"/>
  <c r="E21" s="1"/>
  <c r="Q20"/>
  <c r="P20"/>
  <c r="O20"/>
  <c r="L20"/>
  <c r="K20"/>
  <c r="J20"/>
  <c r="I20"/>
  <c r="F20"/>
  <c r="E20"/>
  <c r="C20"/>
  <c r="Q19"/>
  <c r="P19"/>
  <c r="O19"/>
  <c r="L19"/>
  <c r="K19"/>
  <c r="J19"/>
  <c r="I19"/>
  <c r="C19"/>
  <c r="E19" s="1"/>
  <c r="Q18"/>
  <c r="P18"/>
  <c r="O18"/>
  <c r="L18"/>
  <c r="K18"/>
  <c r="J18"/>
  <c r="I18"/>
  <c r="C18"/>
  <c r="E18" s="1"/>
  <c r="Q17"/>
  <c r="P17"/>
  <c r="O17"/>
  <c r="L17"/>
  <c r="K17"/>
  <c r="J17"/>
  <c r="I17"/>
  <c r="C17"/>
  <c r="E17" s="1"/>
  <c r="Q16"/>
  <c r="P16"/>
  <c r="O16"/>
  <c r="L16"/>
  <c r="K16"/>
  <c r="J16"/>
  <c r="I16"/>
  <c r="E16"/>
  <c r="C16"/>
  <c r="T15"/>
  <c r="Q15"/>
  <c r="P15"/>
  <c r="O15"/>
  <c r="L15"/>
  <c r="K15"/>
  <c r="J15"/>
  <c r="I15"/>
  <c r="F15"/>
  <c r="C15"/>
  <c r="E15" s="1"/>
  <c r="Q14"/>
  <c r="P14"/>
  <c r="O14"/>
  <c r="L14"/>
  <c r="K14"/>
  <c r="J14"/>
  <c r="I14"/>
  <c r="F14"/>
  <c r="C14"/>
  <c r="E14" s="1"/>
  <c r="Q13"/>
  <c r="P13"/>
  <c r="O13"/>
  <c r="L13"/>
  <c r="K13"/>
  <c r="J13"/>
  <c r="I13"/>
  <c r="C13"/>
  <c r="E13" s="1"/>
  <c r="Q12"/>
  <c r="P12"/>
  <c r="O12"/>
  <c r="L12"/>
  <c r="K12"/>
  <c r="J12"/>
  <c r="I12"/>
  <c r="C12"/>
  <c r="E12" s="1"/>
  <c r="Q11"/>
  <c r="P11"/>
  <c r="O11"/>
  <c r="L11"/>
  <c r="K11"/>
  <c r="J11"/>
  <c r="I11"/>
  <c r="C11"/>
  <c r="E11" s="1"/>
  <c r="Q10"/>
  <c r="P10"/>
  <c r="O10"/>
  <c r="L10"/>
  <c r="K10"/>
  <c r="J10"/>
  <c r="I10"/>
  <c r="H10"/>
  <c r="E10"/>
  <c r="C10"/>
  <c r="Q9"/>
  <c r="P9"/>
  <c r="O9"/>
  <c r="L9"/>
  <c r="K9"/>
  <c r="J9"/>
  <c r="I9"/>
  <c r="H9"/>
  <c r="F9"/>
  <c r="D9"/>
  <c r="C9"/>
  <c r="E9" s="1"/>
  <c r="Q8"/>
  <c r="P8"/>
  <c r="O8"/>
  <c r="T8" s="1"/>
  <c r="T35" s="1"/>
  <c r="L8"/>
  <c r="K8"/>
  <c r="J8"/>
  <c r="I8"/>
  <c r="H8"/>
  <c r="G8"/>
  <c r="F8"/>
  <c r="D8"/>
  <c r="C8"/>
  <c r="E8" s="1"/>
  <c r="Q7"/>
  <c r="P7"/>
  <c r="O7"/>
  <c r="L7"/>
  <c r="K7"/>
  <c r="J7"/>
  <c r="I7"/>
  <c r="H7"/>
  <c r="C7"/>
  <c r="E7" s="1"/>
  <c r="Q6"/>
  <c r="P6"/>
  <c r="O6"/>
  <c r="L6"/>
  <c r="K6"/>
  <c r="J6"/>
  <c r="I6"/>
  <c r="H6"/>
  <c r="G6"/>
  <c r="G34" s="1"/>
  <c r="F6"/>
  <c r="D6"/>
  <c r="D34" s="1"/>
  <c r="C6"/>
  <c r="E6" s="1"/>
  <c r="Q5"/>
  <c r="P5"/>
  <c r="O5"/>
  <c r="L5"/>
  <c r="K5"/>
  <c r="J5"/>
  <c r="I5"/>
  <c r="F5"/>
  <c r="C5"/>
  <c r="E5" s="1"/>
  <c r="Q4"/>
  <c r="P4"/>
  <c r="O4"/>
  <c r="L4"/>
  <c r="K4"/>
  <c r="J4"/>
  <c r="I4"/>
  <c r="F4"/>
  <c r="F34" s="1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H3"/>
  <c r="H35" s="1"/>
  <c r="C3"/>
  <c r="C35" s="1"/>
  <c r="K16" i="5"/>
  <c r="L16" s="1"/>
  <c r="G16"/>
  <c r="H16" s="1"/>
  <c r="K15"/>
  <c r="L15" s="1"/>
  <c r="G15"/>
  <c r="H15" s="1"/>
  <c r="K14"/>
  <c r="L14" s="1"/>
  <c r="G14"/>
  <c r="H14" s="1"/>
  <c r="K13"/>
  <c r="L13" s="1"/>
  <c r="G13"/>
  <c r="H13" s="1"/>
  <c r="J12"/>
  <c r="I12"/>
  <c r="K12" s="1"/>
  <c r="L12" s="1"/>
  <c r="F12"/>
  <c r="E12"/>
  <c r="G12" s="1"/>
  <c r="H12" s="1"/>
  <c r="D12"/>
  <c r="C12"/>
  <c r="B12"/>
  <c r="J11"/>
  <c r="I11"/>
  <c r="K11" s="1"/>
  <c r="L11" s="1"/>
  <c r="F11"/>
  <c r="E11"/>
  <c r="G11" s="1"/>
  <c r="H11" s="1"/>
  <c r="D11"/>
  <c r="C11"/>
  <c r="B11"/>
  <c r="J10"/>
  <c r="I10"/>
  <c r="F10"/>
  <c r="E10"/>
  <c r="D10"/>
  <c r="C10"/>
  <c r="B10"/>
  <c r="J9"/>
  <c r="I9"/>
  <c r="K9" s="1"/>
  <c r="L9" s="1"/>
  <c r="F9"/>
  <c r="E9"/>
  <c r="G9" s="1"/>
  <c r="H9" s="1"/>
  <c r="D9"/>
  <c r="C9"/>
  <c r="B9"/>
  <c r="J8"/>
  <c r="I8"/>
  <c r="K8" s="1"/>
  <c r="L8" s="1"/>
  <c r="F8"/>
  <c r="E8"/>
  <c r="G8" s="1"/>
  <c r="H8" s="1"/>
  <c r="D8"/>
  <c r="C8"/>
  <c r="B8"/>
  <c r="J7"/>
  <c r="I7"/>
  <c r="K7" s="1"/>
  <c r="L7" s="1"/>
  <c r="F7"/>
  <c r="E7"/>
  <c r="G7" s="1"/>
  <c r="H7" s="1"/>
  <c r="D7"/>
  <c r="C7"/>
  <c r="B7"/>
  <c r="J6"/>
  <c r="I6"/>
  <c r="F6"/>
  <c r="E6"/>
  <c r="G6" s="1"/>
  <c r="H6" s="1"/>
  <c r="D6"/>
  <c r="C6"/>
  <c r="B6"/>
  <c r="J5"/>
  <c r="J18" s="1"/>
  <c r="I5"/>
  <c r="F5"/>
  <c r="F18" s="1"/>
  <c r="E5"/>
  <c r="E17" s="1"/>
  <c r="D5"/>
  <c r="D18" s="1"/>
  <c r="C5"/>
  <c r="C17" s="1"/>
  <c r="B5"/>
  <c r="B18" s="1"/>
  <c r="F16" i="4"/>
  <c r="AB16" s="1"/>
  <c r="AC15"/>
  <c r="S15"/>
  <c r="J15"/>
  <c r="F15"/>
  <c r="AB15" s="1"/>
  <c r="D15"/>
  <c r="F14"/>
  <c r="AB14" s="1"/>
  <c r="AC13"/>
  <c r="S13"/>
  <c r="J13"/>
  <c r="F13"/>
  <c r="AB13" s="1"/>
  <c r="D13"/>
  <c r="AD12"/>
  <c r="AA12"/>
  <c r="Z12"/>
  <c r="Y12"/>
  <c r="X12"/>
  <c r="W12"/>
  <c r="V12"/>
  <c r="AB12" s="1"/>
  <c r="T12"/>
  <c r="Q12"/>
  <c r="P12"/>
  <c r="O12"/>
  <c r="N12"/>
  <c r="M12"/>
  <c r="L12"/>
  <c r="I12"/>
  <c r="H12"/>
  <c r="G12"/>
  <c r="E12"/>
  <c r="C12"/>
  <c r="B12"/>
  <c r="F12" s="1"/>
  <c r="D12" s="1"/>
  <c r="AD11"/>
  <c r="AA11"/>
  <c r="Z11"/>
  <c r="Y11"/>
  <c r="X11"/>
  <c r="W11"/>
  <c r="V11"/>
  <c r="T11"/>
  <c r="Q11"/>
  <c r="P11"/>
  <c r="O11"/>
  <c r="N11"/>
  <c r="M11"/>
  <c r="L11"/>
  <c r="I11"/>
  <c r="H11"/>
  <c r="G11"/>
  <c r="E11"/>
  <c r="C11"/>
  <c r="B11"/>
  <c r="F11" s="1"/>
  <c r="D11" s="1"/>
  <c r="AD10"/>
  <c r="AA10"/>
  <c r="Z10"/>
  <c r="Y10"/>
  <c r="X10"/>
  <c r="W10"/>
  <c r="V10"/>
  <c r="T10"/>
  <c r="Q10"/>
  <c r="P10"/>
  <c r="O10"/>
  <c r="N10"/>
  <c r="M10"/>
  <c r="L10"/>
  <c r="I10"/>
  <c r="H10"/>
  <c r="G10"/>
  <c r="E10"/>
  <c r="C10"/>
  <c r="B10"/>
  <c r="F10" s="1"/>
  <c r="D10" s="1"/>
  <c r="AD9"/>
  <c r="AA9"/>
  <c r="Z9"/>
  <c r="Y9"/>
  <c r="X9"/>
  <c r="W9"/>
  <c r="V9"/>
  <c r="T9"/>
  <c r="Q9"/>
  <c r="P9"/>
  <c r="O9"/>
  <c r="N9"/>
  <c r="M9"/>
  <c r="L9"/>
  <c r="I9"/>
  <c r="H9"/>
  <c r="G9"/>
  <c r="E9"/>
  <c r="C9"/>
  <c r="B9"/>
  <c r="F9" s="1"/>
  <c r="D9" s="1"/>
  <c r="AD8"/>
  <c r="AA8"/>
  <c r="Z8"/>
  <c r="Y8"/>
  <c r="X8"/>
  <c r="W8"/>
  <c r="V8"/>
  <c r="T8"/>
  <c r="Q8"/>
  <c r="P8"/>
  <c r="O8"/>
  <c r="N8"/>
  <c r="M8"/>
  <c r="L8"/>
  <c r="I8"/>
  <c r="H8"/>
  <c r="G8"/>
  <c r="E8"/>
  <c r="C8"/>
  <c r="B8"/>
  <c r="F8" s="1"/>
  <c r="D8" s="1"/>
  <c r="AD7"/>
  <c r="AA7"/>
  <c r="Z7"/>
  <c r="Y7"/>
  <c r="X7"/>
  <c r="W7"/>
  <c r="V7"/>
  <c r="T7"/>
  <c r="Q7"/>
  <c r="P7"/>
  <c r="O7"/>
  <c r="N7"/>
  <c r="M7"/>
  <c r="L7"/>
  <c r="I7"/>
  <c r="H7"/>
  <c r="G7"/>
  <c r="E7"/>
  <c r="C7"/>
  <c r="B7"/>
  <c r="F7" s="1"/>
  <c r="D7" s="1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F6" s="1"/>
  <c r="D6" s="1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K5" i="5" l="1"/>
  <c r="K6"/>
  <c r="L6" s="1"/>
  <c r="G10"/>
  <c r="H10" s="1"/>
  <c r="K10"/>
  <c r="L10" s="1"/>
  <c r="E3" i="6"/>
  <c r="C34"/>
  <c r="K18" i="5"/>
  <c r="K17"/>
  <c r="L5"/>
  <c r="L18" s="1"/>
  <c r="B17"/>
  <c r="D17"/>
  <c r="F17"/>
  <c r="I17"/>
  <c r="C18"/>
  <c r="E18"/>
  <c r="I18"/>
  <c r="G5"/>
  <c r="J17"/>
  <c r="AB6" i="4"/>
  <c r="AC6"/>
  <c r="AB7"/>
  <c r="AC7"/>
  <c r="AB8"/>
  <c r="AC8"/>
  <c r="AB9"/>
  <c r="AC9"/>
  <c r="AB10"/>
  <c r="AC10"/>
  <c r="AB11"/>
  <c r="AC11"/>
  <c r="AC12"/>
  <c r="J6"/>
  <c r="R6"/>
  <c r="S6"/>
  <c r="J7"/>
  <c r="R7"/>
  <c r="S7"/>
  <c r="J8"/>
  <c r="R8"/>
  <c r="S8"/>
  <c r="J9"/>
  <c r="R9"/>
  <c r="S9"/>
  <c r="J10"/>
  <c r="R10"/>
  <c r="S10"/>
  <c r="J11"/>
  <c r="R11"/>
  <c r="S11"/>
  <c r="J12"/>
  <c r="R12"/>
  <c r="S12"/>
  <c r="R13"/>
  <c r="D14"/>
  <c r="J14"/>
  <c r="S14"/>
  <c r="AC14"/>
  <c r="R15"/>
  <c r="D16"/>
  <c r="J16"/>
  <c r="S16"/>
  <c r="AC16"/>
  <c r="C17"/>
  <c r="E17"/>
  <c r="G17"/>
  <c r="L17"/>
  <c r="N17"/>
  <c r="W17"/>
  <c r="B18"/>
  <c r="H18"/>
  <c r="M18"/>
  <c r="V18"/>
  <c r="X18"/>
  <c r="F5"/>
  <c r="R5" s="1"/>
  <c r="R18" s="1"/>
  <c r="J5"/>
  <c r="J18" s="1"/>
  <c r="S5"/>
  <c r="S18" s="1"/>
  <c r="AB5"/>
  <c r="AB18" s="1"/>
  <c r="R14"/>
  <c r="R16"/>
  <c r="E35" i="6" l="1"/>
  <c r="E34"/>
  <c r="G17" i="5"/>
  <c r="G18"/>
  <c r="H5"/>
  <c r="H18" s="1"/>
  <c r="F17" i="4"/>
  <c r="D5"/>
  <c r="F18"/>
  <c r="AC5"/>
  <c r="AC18" s="1"/>
  <c r="D17" l="1"/>
  <c r="D18"/>
  <c r="D21" i="5" l="1"/>
  <c r="I21"/>
  <c r="J21"/>
  <c r="E21"/>
  <c r="F21"/>
</calcChain>
</file>

<file path=xl/sharedStrings.xml><?xml version="1.0" encoding="utf-8"?>
<sst xmlns="http://schemas.openxmlformats.org/spreadsheetml/2006/main" count="246" uniqueCount="109">
  <si>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</si>
  <si>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</si>
  <si>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</si>
  <si>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</si>
  <si>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</si>
  <si>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</si>
  <si>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</si>
  <si>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</si>
  <si>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</si>
  <si>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</si>
  <si>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</si>
  <si>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</si>
  <si>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</si>
  <si>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</si>
  <si>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</si>
  <si>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</si>
  <si>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</si>
  <si>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</si>
  <si>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</si>
  <si>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</si>
  <si>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</si>
  <si>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</si>
  <si>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</si>
  <si>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</si>
  <si>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</si>
  <si>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</si>
  <si>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</si>
  <si>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</si>
  <si>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</si>
  <si>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</si>
  <si>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</si>
  <si>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</si>
  <si>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</si>
  <si>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</si>
  <si>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</si>
  <si>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</si>
  <si>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</si>
  <si>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</si>
  <si>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</si>
  <si>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</si>
  <si>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</si>
  <si>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</si>
  <si>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</si>
  <si>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</si>
  <si>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</si>
  <si>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</si>
  <si>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</si>
  <si>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</si>
  <si>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</si>
  <si>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</si>
  <si>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</si>
  <si>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</si>
  <si>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</si>
  <si>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</si>
  <si>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</si>
  <si>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</si>
  <si>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AOÛT  2013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</si>
  <si>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</si>
  <si>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</si>
  <si>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</si>
  <si>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</si>
  <si>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</si>
  <si>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</si>
  <si>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</si>
  <si>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</si>
  <si>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</si>
  <si>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</si>
  <si>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</si>
  <si>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</si>
  <si>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AOÛT   2013</t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</si>
  <si>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</si>
  <si>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</si>
  <si>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</si>
  <si>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</si>
  <si>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</si>
  <si>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</si>
  <si>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</si>
  <si>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</si>
  <si>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</si>
  <si>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</si>
  <si>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J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</si>
  <si>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des.384 l/j</t>
    </r>
  </si>
  <si>
    <t>V</t>
  </si>
  <si>
    <t>Incendie  Cortail. 17 h 2000 m3 d'ex tinction préleveurs  21h - 8 h 384 + 128 Rés. analyses notés sur samedi</t>
  </si>
  <si>
    <t>S</t>
  </si>
  <si>
    <r>
      <t>FeCl</t>
    </r>
    <r>
      <rPr>
        <vertAlign val="sub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des.384 l/j </t>
    </r>
    <r>
      <rPr>
        <sz val="8"/>
        <color rgb="FF0070C0"/>
        <rFont val="Arial"/>
        <family val="2"/>
      </rPr>
      <t>Val. n'entrent pas / calculs (remplacées)</t>
    </r>
  </si>
  <si>
    <t>D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</si>
  <si>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+ AF 149</t>
    </r>
  </si>
  <si>
    <t>L</t>
  </si>
  <si>
    <t>M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</si>
  <si>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+ AF 171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</si>
  <si>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+ AF 358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</si>
  <si>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+ AF 28</t>
    </r>
  </si>
  <si>
    <r>
      <t xml:space="preserve"> Net. EX 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 AF 10</t>
    </r>
  </si>
  <si>
    <r>
      <t xml:space="preserve"> Net. EX 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 AF 61</t>
    </r>
  </si>
  <si>
    <r>
      <t xml:space="preserve"> NaOH/cel.BS FeCl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 xml:space="preserve"> des.192 AF 180</t>
    </r>
  </si>
  <si>
    <t>Vid. Cel.BS AF PP/T des 192 AF 404</t>
  </si>
  <si>
    <t>Net. Cel.BS AF PP/T des 192 AF404</t>
  </si>
  <si>
    <t>Net. Cel.BS des. 384 l/j</t>
  </si>
  <si>
    <t>Net. Cel.BS AF PP/T des 384 AF 159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</si>
  <si>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des. 384 + AF 319</t>
    </r>
  </si>
  <si>
    <r>
      <t xml:space="preserve">Remp.. cel. BS AF PP 384+ 672 </t>
    </r>
    <r>
      <rPr>
        <sz val="7"/>
        <color rgb="FF0070C0"/>
        <rFont val="Arial"/>
        <family val="2"/>
      </rPr>
      <t>Val. n'entre pas/calcul</t>
    </r>
  </si>
  <si>
    <t>Remplis. Cel. BS AF PP 384+ 452</t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</si>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</sst>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vertAlign val="subscript"/>
      <sz val="7"/>
      <name val="Arial"/>
      <family val="2"/>
    </font>
    <font>
      <sz val="7"/>
      <color rgb="FF0070C0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/>
    </xf>
    <xf numFmtId="2" fontId="6" fillId="0" borderId="22" xfId="1" applyNumberFormat="1" applyFont="1" applyBorder="1" applyAlignment="1">
      <alignment vertical="center"/>
    </xf>
    <xf numFmtId="2" fontId="6" fillId="0" borderId="23" xfId="1" applyNumberFormat="1" applyFont="1" applyBorder="1" applyAlignment="1">
      <alignment vertical="center"/>
    </xf>
    <xf numFmtId="2" fontId="6" fillId="0" borderId="24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6" fillId="0" borderId="19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2" fontId="6" fillId="0" borderId="27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2" fontId="6" fillId="0" borderId="32" xfId="1" applyNumberFormat="1" applyFont="1" applyBorder="1" applyAlignment="1">
      <alignment vertical="center"/>
    </xf>
    <xf numFmtId="2" fontId="6" fillId="0" borderId="33" xfId="1" applyNumberFormat="1" applyFont="1" applyBorder="1" applyAlignment="1">
      <alignment vertical="center"/>
    </xf>
    <xf numFmtId="2" fontId="6" fillId="0" borderId="31" xfId="1" applyNumberFormat="1" applyFont="1" applyBorder="1" applyAlignment="1">
      <alignment vertical="center"/>
    </xf>
    <xf numFmtId="2" fontId="6" fillId="0" borderId="30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2" fontId="6" fillId="0" borderId="34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2" fontId="6" fillId="0" borderId="10" xfId="1" applyNumberFormat="1" applyFont="1" applyBorder="1" applyAlignment="1">
      <alignment vertical="center"/>
    </xf>
    <xf numFmtId="2" fontId="6" fillId="0" borderId="11" xfId="1" applyNumberFormat="1" applyFont="1" applyBorder="1" applyAlignment="1">
      <alignment vertical="center"/>
    </xf>
    <xf numFmtId="2" fontId="6" fillId="0" borderId="39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40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2" fontId="6" fillId="0" borderId="14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2" fontId="7" fillId="0" borderId="1" xfId="1" applyNumberFormat="1" applyFont="1" applyBorder="1" applyAlignment="1">
      <alignment horizontal="right" vertical="center"/>
    </xf>
    <xf numFmtId="2" fontId="6" fillId="0" borderId="25" xfId="1" applyNumberFormat="1" applyFont="1" applyBorder="1"/>
    <xf numFmtId="2" fontId="6" fillId="0" borderId="23" xfId="1" applyNumberFormat="1" applyFont="1" applyBorder="1"/>
    <xf numFmtId="2" fontId="7" fillId="0" borderId="20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2" fontId="6" fillId="0" borderId="41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2" fontId="7" fillId="0" borderId="42" xfId="1" applyNumberFormat="1" applyFont="1" applyBorder="1" applyAlignment="1">
      <alignment vertical="center"/>
    </xf>
    <xf numFmtId="2" fontId="7" fillId="0" borderId="41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vertical="center"/>
    </xf>
    <xf numFmtId="1" fontId="8" fillId="0" borderId="41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horizontal="right" vertical="center"/>
    </xf>
    <xf numFmtId="1" fontId="8" fillId="0" borderId="43" xfId="1" applyNumberFormat="1" applyFont="1" applyBorder="1" applyAlignment="1">
      <alignment vertical="center"/>
    </xf>
    <xf numFmtId="2" fontId="8" fillId="0" borderId="46" xfId="1" applyNumberFormat="1" applyFont="1" applyBorder="1" applyAlignment="1">
      <alignment horizontal="right" vertical="center"/>
    </xf>
    <xf numFmtId="2" fontId="8" fillId="0" borderId="47" xfId="1" applyNumberFormat="1" applyFont="1" applyBorder="1" applyAlignment="1">
      <alignment horizontal="right" vertical="center"/>
    </xf>
    <xf numFmtId="2" fontId="8" fillId="0" borderId="48" xfId="1" applyNumberFormat="1" applyFont="1" applyBorder="1" applyAlignment="1">
      <alignment horizontal="right" vertical="center"/>
    </xf>
    <xf numFmtId="2" fontId="8" fillId="0" borderId="45" xfId="1" applyNumberFormat="1" applyFont="1" applyBorder="1" applyAlignment="1">
      <alignment vertical="center"/>
    </xf>
    <xf numFmtId="2" fontId="8" fillId="0" borderId="41" xfId="1" applyNumberFormat="1" applyFont="1" applyBorder="1" applyAlignment="1">
      <alignment vertical="center"/>
    </xf>
    <xf numFmtId="2" fontId="8" fillId="0" borderId="47" xfId="1" applyNumberFormat="1" applyFont="1" applyBorder="1" applyAlignment="1">
      <alignment vertical="center"/>
    </xf>
    <xf numFmtId="1" fontId="8" fillId="0" borderId="48" xfId="1" applyNumberFormat="1" applyFont="1" applyBorder="1" applyAlignment="1">
      <alignment vertical="center"/>
    </xf>
    <xf numFmtId="2" fontId="8" fillId="0" borderId="49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42" xfId="1" applyNumberFormat="1" applyFont="1" applyBorder="1" applyAlignment="1">
      <alignment vertical="center"/>
    </xf>
    <xf numFmtId="2" fontId="6" fillId="0" borderId="0" xfId="1" applyNumberFormat="1" applyFont="1" applyBorder="1"/>
    <xf numFmtId="164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0" fontId="6" fillId="0" borderId="0" xfId="1" applyFont="1" applyBorder="1"/>
    <xf numFmtId="2" fontId="7" fillId="0" borderId="0" xfId="1" applyNumberFormat="1" applyFont="1" applyBorder="1" applyAlignment="1">
      <alignment vertical="center"/>
    </xf>
    <xf numFmtId="2" fontId="6" fillId="0" borderId="50" xfId="1" applyNumberFormat="1" applyFont="1" applyBorder="1" applyAlignment="1">
      <alignment vertical="center"/>
    </xf>
    <xf numFmtId="164" fontId="7" fillId="0" borderId="43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43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1" fontId="8" fillId="0" borderId="51" xfId="1" applyNumberFormat="1" applyFont="1" applyBorder="1" applyAlignment="1">
      <alignment vertical="center"/>
    </xf>
    <xf numFmtId="2" fontId="8" fillId="0" borderId="43" xfId="1" applyNumberFormat="1" applyFont="1" applyBorder="1" applyAlignment="1">
      <alignment horizontal="center" vertical="center" wrapText="1"/>
    </xf>
    <xf numFmtId="2" fontId="8" fillId="0" borderId="44" xfId="1" applyNumberFormat="1" applyFont="1" applyBorder="1" applyAlignment="1">
      <alignment horizontal="center" vertical="center" wrapText="1"/>
    </xf>
    <xf numFmtId="2" fontId="8" fillId="0" borderId="52" xfId="1" applyNumberFormat="1" applyFont="1" applyBorder="1" applyAlignment="1">
      <alignment horizontal="center" vertical="center" wrapText="1"/>
    </xf>
    <xf numFmtId="2" fontId="8" fillId="0" borderId="53" xfId="1" applyNumberFormat="1" applyFont="1" applyBorder="1" applyAlignment="1">
      <alignment vertical="center"/>
    </xf>
    <xf numFmtId="2" fontId="8" fillId="0" borderId="51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9" fillId="0" borderId="52" xfId="1" applyFont="1" applyBorder="1" applyAlignment="1">
      <alignment vertical="center"/>
    </xf>
    <xf numFmtId="0" fontId="9" fillId="0" borderId="51" xfId="1" applyFont="1" applyBorder="1" applyAlignment="1">
      <alignment vertical="center"/>
    </xf>
    <xf numFmtId="2" fontId="7" fillId="0" borderId="5" xfId="1" applyNumberFormat="1" applyFont="1" applyBorder="1" applyAlignment="1">
      <alignment vertical="center"/>
    </xf>
    <xf numFmtId="1" fontId="7" fillId="0" borderId="54" xfId="1" applyNumberFormat="1" applyFont="1" applyBorder="1" applyAlignment="1">
      <alignment vertical="center"/>
    </xf>
    <xf numFmtId="1" fontId="7" fillId="0" borderId="48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2" fontId="7" fillId="0" borderId="55" xfId="1" applyNumberFormat="1" applyFont="1" applyBorder="1" applyAlignment="1">
      <alignment vertical="center"/>
    </xf>
    <xf numFmtId="2" fontId="7" fillId="0" borderId="48" xfId="1" applyNumberFormat="1" applyFont="1" applyBorder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5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164" fontId="12" fillId="0" borderId="16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4" fillId="0" borderId="15" xfId="1" applyNumberFormat="1" applyFont="1" applyBorder="1" applyAlignment="1">
      <alignment horizontal="center" vertical="center" wrapText="1"/>
    </xf>
    <xf numFmtId="2" fontId="9" fillId="0" borderId="61" xfId="1" applyNumberFormat="1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center" vertical="center" wrapText="1"/>
    </xf>
    <xf numFmtId="2" fontId="9" fillId="0" borderId="59" xfId="1" applyNumberFormat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" fontId="1" fillId="0" borderId="24" xfId="1" applyNumberFormat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1" fontId="1" fillId="0" borderId="25" xfId="1" applyNumberForma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64" fontId="1" fillId="0" borderId="24" xfId="1" applyNumberFormat="1" applyBorder="1" applyAlignment="1" applyProtection="1">
      <alignment horizontal="right" vertical="center"/>
      <protection locked="0"/>
    </xf>
    <xf numFmtId="164" fontId="1" fillId="0" borderId="23" xfId="1" applyNumberFormat="1" applyBorder="1" applyAlignment="1">
      <alignment horizontal="right" vertical="center"/>
    </xf>
    <xf numFmtId="2" fontId="1" fillId="0" borderId="24" xfId="1" applyNumberFormat="1" applyBorder="1" applyAlignment="1">
      <alignment horizontal="right" vertical="center"/>
    </xf>
    <xf numFmtId="2" fontId="1" fillId="0" borderId="18" xfId="1" applyNumberFormat="1" applyBorder="1" applyAlignment="1">
      <alignment horizontal="right" vertical="center"/>
    </xf>
    <xf numFmtId="2" fontId="1" fillId="0" borderId="23" xfId="1" applyNumberFormat="1" applyBorder="1" applyAlignment="1">
      <alignment horizontal="right" vertical="center"/>
    </xf>
    <xf numFmtId="2" fontId="1" fillId="0" borderId="42" xfId="1" applyNumberForma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8" fillId="0" borderId="28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1" fontId="1" fillId="0" borderId="35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1" fillId="0" borderId="33" xfId="1" applyBorder="1" applyAlignment="1">
      <alignment horizontal="right" vertical="center"/>
    </xf>
    <xf numFmtId="0" fontId="1" fillId="0" borderId="32" xfId="1" applyBorder="1" applyAlignment="1">
      <alignment horizontal="right" vertical="center"/>
    </xf>
    <xf numFmtId="164" fontId="1" fillId="0" borderId="35" xfId="1" applyNumberFormat="1" applyBorder="1" applyAlignment="1" applyProtection="1">
      <alignment horizontal="right" vertical="center"/>
      <protection locked="0"/>
    </xf>
    <xf numFmtId="164" fontId="1" fillId="0" borderId="31" xfId="1" applyNumberFormat="1" applyBorder="1" applyAlignment="1">
      <alignment horizontal="right" vertical="center"/>
    </xf>
    <xf numFmtId="2" fontId="1" fillId="0" borderId="35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1" fontId="1" fillId="0" borderId="62" xfId="1" applyNumberFormat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0" fontId="20" fillId="0" borderId="28" xfId="1" applyFont="1" applyBorder="1" applyAlignment="1">
      <alignment horizontal="center" vertical="center" wrapText="1"/>
    </xf>
    <xf numFmtId="2" fontId="1" fillId="0" borderId="35" xfId="1" applyNumberFormat="1" applyFont="1" applyBorder="1" applyAlignment="1">
      <alignment horizontal="right" vertical="center"/>
    </xf>
    <xf numFmtId="2" fontId="1" fillId="0" borderId="29" xfId="1" applyNumberFormat="1" applyFont="1" applyBorder="1" applyAlignment="1">
      <alignment horizontal="right" vertical="center"/>
    </xf>
    <xf numFmtId="2" fontId="21" fillId="0" borderId="31" xfId="1" applyNumberFormat="1" applyFont="1" applyBorder="1" applyAlignment="1">
      <alignment horizontal="right" vertical="center"/>
    </xf>
    <xf numFmtId="1" fontId="21" fillId="0" borderId="35" xfId="1" applyNumberFormat="1" applyFont="1" applyBorder="1" applyAlignment="1">
      <alignment horizontal="right" vertical="center"/>
    </xf>
    <xf numFmtId="0" fontId="21" fillId="0" borderId="29" xfId="1" applyFont="1" applyBorder="1" applyAlignment="1">
      <alignment horizontal="right" vertical="center"/>
    </xf>
    <xf numFmtId="0" fontId="21" fillId="0" borderId="31" xfId="1" applyFont="1" applyBorder="1" applyAlignment="1">
      <alignment horizontal="right" vertical="center"/>
    </xf>
    <xf numFmtId="0" fontId="18" fillId="0" borderId="28" xfId="1" applyFont="1" applyBorder="1" applyAlignment="1">
      <alignment horizontal="center" vertical="center" wrapText="1"/>
    </xf>
    <xf numFmtId="1" fontId="1" fillId="0" borderId="6" xfId="1" applyNumberForma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1" fontId="1" fillId="0" borderId="63" xfId="1" applyNumberFormat="1" applyBorder="1" applyAlignment="1">
      <alignment horizontal="right" vertical="center"/>
    </xf>
    <xf numFmtId="0" fontId="20" fillId="0" borderId="28" xfId="1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7" xfId="1" applyBorder="1" applyAlignment="1">
      <alignment horizontal="right" vertical="center"/>
    </xf>
    <xf numFmtId="1" fontId="1" fillId="0" borderId="11" xfId="1" applyNumberFormat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4" fontId="1" fillId="0" borderId="15" xfId="1" applyNumberFormat="1" applyBorder="1" applyAlignment="1">
      <alignment horizontal="right" vertical="center"/>
    </xf>
    <xf numFmtId="2" fontId="1" fillId="0" borderId="6" xfId="1" applyNumberFormat="1" applyBorder="1" applyAlignment="1">
      <alignment horizontal="right" vertical="center"/>
    </xf>
    <xf numFmtId="2" fontId="1" fillId="0" borderId="7" xfId="1" applyNumberFormat="1" applyBorder="1" applyAlignment="1">
      <alignment horizontal="right" vertical="center"/>
    </xf>
    <xf numFmtId="2" fontId="1" fillId="0" borderId="15" xfId="1" applyNumberFormat="1" applyBorder="1" applyAlignment="1">
      <alignment horizontal="right" vertical="center"/>
    </xf>
    <xf numFmtId="2" fontId="1" fillId="0" borderId="14" xfId="1" applyNumberFormat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2" fontId="1" fillId="0" borderId="33" xfId="1" applyNumberFormat="1" applyFont="1" applyBorder="1" applyAlignment="1">
      <alignment horizontal="right" vertical="center"/>
    </xf>
    <xf numFmtId="1" fontId="1" fillId="0" borderId="31" xfId="1" applyNumberFormat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2" fontId="1" fillId="0" borderId="31" xfId="1" applyNumberFormat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59" xfId="1" applyBorder="1" applyAlignment="1">
      <alignment horizontal="center" vertical="center"/>
    </xf>
    <xf numFmtId="0" fontId="1" fillId="0" borderId="64" xfId="1" applyBorder="1" applyAlignment="1">
      <alignment horizontal="right" vertical="center"/>
    </xf>
    <xf numFmtId="1" fontId="1" fillId="0" borderId="40" xfId="1" applyNumberFormat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65" xfId="1" applyBorder="1" applyAlignment="1">
      <alignment horizontal="right" vertical="center"/>
    </xf>
    <xf numFmtId="164" fontId="1" fillId="0" borderId="62" xfId="1" applyNumberFormat="1" applyBorder="1" applyAlignment="1" applyProtection="1">
      <alignment horizontal="right" vertical="center"/>
      <protection locked="0"/>
    </xf>
    <xf numFmtId="164" fontId="1" fillId="0" borderId="39" xfId="1" applyNumberFormat="1" applyBorder="1" applyAlignment="1">
      <alignment horizontal="right" vertical="center"/>
    </xf>
    <xf numFmtId="2" fontId="1" fillId="0" borderId="63" xfId="1" applyNumberFormat="1" applyBorder="1" applyAlignment="1">
      <alignment horizontal="right" vertical="center"/>
    </xf>
    <xf numFmtId="2" fontId="1" fillId="0" borderId="64" xfId="1" applyNumberFormat="1" applyBorder="1" applyAlignment="1">
      <alignment horizontal="right" vertical="center"/>
    </xf>
    <xf numFmtId="2" fontId="1" fillId="0" borderId="39" xfId="1" applyNumberFormat="1" applyBorder="1" applyAlignment="1">
      <alignment horizontal="right" vertical="center"/>
    </xf>
    <xf numFmtId="2" fontId="1" fillId="0" borderId="54" xfId="1" applyNumberFormat="1" applyFont="1" applyBorder="1" applyAlignment="1">
      <alignment horizontal="right" vertical="center"/>
    </xf>
    <xf numFmtId="2" fontId="1" fillId="0" borderId="66" xfId="1" applyNumberFormat="1" applyFont="1" applyBorder="1" applyAlignment="1">
      <alignment horizontal="right" vertical="center"/>
    </xf>
    <xf numFmtId="0" fontId="1" fillId="0" borderId="36" xfId="1" applyBorder="1" applyAlignment="1">
      <alignment horizontal="right" vertical="center"/>
    </xf>
    <xf numFmtId="0" fontId="1" fillId="0" borderId="50" xfId="1" applyBorder="1" applyAlignment="1">
      <alignment horizontal="right" vertical="center"/>
    </xf>
    <xf numFmtId="0" fontId="1" fillId="0" borderId="59" xfId="1" applyFont="1" applyBorder="1" applyAlignment="1">
      <alignment horizontal="right" vertical="center"/>
    </xf>
    <xf numFmtId="2" fontId="1" fillId="0" borderId="60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0" borderId="67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67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2" fontId="1" fillId="0" borderId="67" xfId="1" applyNumberFormat="1" applyFont="1" applyBorder="1" applyAlignment="1">
      <alignment horizontal="right" vertical="center"/>
    </xf>
    <xf numFmtId="1" fontId="1" fillId="0" borderId="59" xfId="1" applyNumberForma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1" fillId="0" borderId="9" xfId="2" applyFont="1" applyBorder="1" applyAlignment="1">
      <alignment horizontal="center" vertical="center"/>
    </xf>
    <xf numFmtId="0" fontId="9" fillId="0" borderId="46" xfId="1" applyFont="1" applyBorder="1" applyAlignment="1">
      <alignment horizontal="left" vertical="center" wrapText="1"/>
    </xf>
    <xf numFmtId="0" fontId="9" fillId="0" borderId="52" xfId="1" applyFont="1" applyBorder="1" applyAlignment="1">
      <alignment horizontal="left" vertical="center" wrapText="1"/>
    </xf>
    <xf numFmtId="1" fontId="9" fillId="0" borderId="44" xfId="1" applyNumberFormat="1" applyFont="1" applyBorder="1" applyAlignment="1">
      <alignment horizontal="right" vertical="center" wrapText="1"/>
    </xf>
    <xf numFmtId="0" fontId="9" fillId="0" borderId="47" xfId="1" applyFont="1" applyBorder="1" applyAlignment="1">
      <alignment horizontal="right" vertical="center" wrapText="1"/>
    </xf>
    <xf numFmtId="0" fontId="9" fillId="0" borderId="48" xfId="1" applyFont="1" applyBorder="1" applyAlignment="1">
      <alignment horizontal="right" vertical="center" wrapText="1"/>
    </xf>
    <xf numFmtId="0" fontId="9" fillId="0" borderId="43" xfId="1" applyFont="1" applyBorder="1" applyAlignment="1">
      <alignment horizontal="right" vertical="center" wrapText="1"/>
    </xf>
    <xf numFmtId="164" fontId="9" fillId="0" borderId="44" xfId="1" applyNumberFormat="1" applyFont="1" applyBorder="1" applyAlignment="1">
      <alignment horizontal="right" vertical="center" wrapText="1"/>
    </xf>
    <xf numFmtId="164" fontId="9" fillId="0" borderId="48" xfId="1" applyNumberFormat="1" applyFont="1" applyBorder="1" applyAlignment="1">
      <alignment horizontal="right" vertical="center" wrapText="1"/>
    </xf>
    <xf numFmtId="2" fontId="25" fillId="0" borderId="44" xfId="1" applyNumberFormat="1" applyFont="1" applyBorder="1" applyAlignment="1">
      <alignment horizontal="right" vertical="center"/>
    </xf>
    <xf numFmtId="2" fontId="25" fillId="0" borderId="41" xfId="1" applyNumberFormat="1" applyFont="1" applyBorder="1" applyAlignment="1">
      <alignment horizontal="right" vertical="center"/>
    </xf>
    <xf numFmtId="2" fontId="25" fillId="0" borderId="52" xfId="1" applyNumberFormat="1" applyFont="1" applyBorder="1" applyAlignment="1">
      <alignment horizontal="right" vertical="center"/>
    </xf>
    <xf numFmtId="2" fontId="25" fillId="0" borderId="48" xfId="1" applyNumberFormat="1" applyFont="1" applyBorder="1" applyAlignment="1">
      <alignment horizontal="right" vertical="center"/>
    </xf>
    <xf numFmtId="1" fontId="25" fillId="0" borderId="46" xfId="1" applyNumberFormat="1" applyFont="1" applyBorder="1" applyAlignment="1">
      <alignment horizontal="right" vertical="center"/>
    </xf>
    <xf numFmtId="1" fontId="25" fillId="0" borderId="41" xfId="1" applyNumberFormat="1" applyFont="1" applyBorder="1" applyAlignment="1">
      <alignment horizontal="right" vertical="center"/>
    </xf>
    <xf numFmtId="1" fontId="25" fillId="0" borderId="52" xfId="1" applyNumberFormat="1" applyFont="1" applyBorder="1" applyAlignment="1">
      <alignment horizontal="right" vertical="center"/>
    </xf>
    <xf numFmtId="164" fontId="25" fillId="0" borderId="44" xfId="1" applyNumberFormat="1" applyFont="1" applyBorder="1" applyAlignment="1">
      <alignment horizontal="right" vertical="center"/>
    </xf>
    <xf numFmtId="164" fontId="25" fillId="0" borderId="43" xfId="1" applyNumberFormat="1" applyFont="1" applyBorder="1" applyAlignment="1">
      <alignment horizontal="right" vertical="center"/>
    </xf>
    <xf numFmtId="0" fontId="1" fillId="0" borderId="44" xfId="1" applyBorder="1" applyAlignment="1">
      <alignment horizontal="right" vertical="center"/>
    </xf>
    <xf numFmtId="0" fontId="1" fillId="0" borderId="47" xfId="1" applyBorder="1" applyAlignment="1">
      <alignment horizontal="right" vertical="center"/>
    </xf>
    <xf numFmtId="0" fontId="1" fillId="0" borderId="41" xfId="1" applyBorder="1" applyAlignment="1">
      <alignment horizontal="right" vertical="center"/>
    </xf>
    <xf numFmtId="0" fontId="1" fillId="0" borderId="48" xfId="1" applyBorder="1" applyAlignment="1">
      <alignment horizontal="right" vertical="center"/>
    </xf>
    <xf numFmtId="2" fontId="25" fillId="0" borderId="46" xfId="1" applyNumberFormat="1" applyFont="1" applyBorder="1" applyAlignment="1">
      <alignment horizontal="right" vertical="center"/>
    </xf>
    <xf numFmtId="2" fontId="25" fillId="0" borderId="48" xfId="1" applyNumberFormat="1" applyFont="1" applyBorder="1" applyAlignment="1">
      <alignment horizontal="right" vertical="center" wrapText="1"/>
    </xf>
    <xf numFmtId="1" fontId="25" fillId="0" borderId="49" xfId="1" applyNumberFormat="1" applyFont="1" applyBorder="1" applyAlignment="1">
      <alignment horizontal="right" vertical="center"/>
    </xf>
    <xf numFmtId="1" fontId="25" fillId="0" borderId="48" xfId="1" applyNumberFormat="1" applyFont="1" applyBorder="1" applyAlignment="1">
      <alignment horizontal="right" vertical="center"/>
    </xf>
    <xf numFmtId="0" fontId="26" fillId="0" borderId="43" xfId="1" applyFont="1" applyBorder="1" applyAlignment="1">
      <alignment horizontal="center" vertical="center"/>
    </xf>
    <xf numFmtId="0" fontId="25" fillId="0" borderId="46" xfId="1" applyFont="1" applyBorder="1" applyAlignment="1">
      <alignment horizontal="left" vertical="center"/>
    </xf>
    <xf numFmtId="0" fontId="25" fillId="0" borderId="52" xfId="1" applyFont="1" applyBorder="1" applyAlignment="1">
      <alignment horizontal="left" vertical="center"/>
    </xf>
    <xf numFmtId="1" fontId="25" fillId="0" borderId="44" xfId="1" applyNumberFormat="1" applyFont="1" applyBorder="1" applyAlignment="1">
      <alignment horizontal="right" vertical="center"/>
    </xf>
    <xf numFmtId="1" fontId="25" fillId="0" borderId="47" xfId="1" applyNumberFormat="1" applyFont="1" applyBorder="1" applyAlignment="1">
      <alignment horizontal="right" vertical="center"/>
    </xf>
    <xf numFmtId="1" fontId="25" fillId="0" borderId="43" xfId="1" applyNumberFormat="1" applyFont="1" applyBorder="1" applyAlignment="1">
      <alignment horizontal="right" vertical="center"/>
    </xf>
    <xf numFmtId="164" fontId="25" fillId="0" borderId="48" xfId="1" applyNumberFormat="1" applyFont="1" applyBorder="1" applyAlignment="1">
      <alignment horizontal="right" vertical="center"/>
    </xf>
    <xf numFmtId="2" fontId="25" fillId="0" borderId="47" xfId="1" applyNumberFormat="1" applyFont="1" applyBorder="1" applyAlignment="1">
      <alignment horizontal="right" vertical="center"/>
    </xf>
    <xf numFmtId="164" fontId="27" fillId="0" borderId="44" xfId="1" applyNumberFormat="1" applyFont="1" applyBorder="1" applyAlignment="1">
      <alignment horizontal="right" vertical="center"/>
    </xf>
    <xf numFmtId="2" fontId="27" fillId="0" borderId="47" xfId="1" applyNumberFormat="1" applyFont="1" applyBorder="1" applyAlignment="1">
      <alignment horizontal="right" vertical="center"/>
    </xf>
    <xf numFmtId="1" fontId="27" fillId="0" borderId="44" xfId="1" applyNumberFormat="1" applyFont="1" applyBorder="1" applyAlignment="1">
      <alignment horizontal="right" vertical="center"/>
    </xf>
    <xf numFmtId="1" fontId="27" fillId="0" borderId="41" xfId="1" applyNumberFormat="1" applyFont="1" applyBorder="1" applyAlignment="1">
      <alignment horizontal="right" vertical="center"/>
    </xf>
    <xf numFmtId="1" fontId="27" fillId="0" borderId="48" xfId="1" applyNumberFormat="1" applyFont="1" applyBorder="1" applyAlignment="1">
      <alignment horizontal="right" vertical="center"/>
    </xf>
    <xf numFmtId="0" fontId="9" fillId="0" borderId="43" xfId="1" applyFont="1" applyBorder="1" applyAlignment="1">
      <alignment horizontal="center" vertical="center"/>
    </xf>
    <xf numFmtId="0" fontId="14" fillId="0" borderId="46" xfId="3" applyFont="1" applyBorder="1" applyAlignment="1">
      <alignment horizontal="left" vertical="center"/>
    </xf>
    <xf numFmtId="0" fontId="14" fillId="0" borderId="52" xfId="3" applyFont="1" applyBorder="1" applyAlignment="1">
      <alignment horizontal="left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42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8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4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8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8" fillId="0" borderId="46" xfId="3" applyFont="1" applyBorder="1" applyAlignment="1">
      <alignment horizontal="left" vertical="center"/>
    </xf>
    <xf numFmtId="0" fontId="28" fillId="0" borderId="52" xfId="3" applyFont="1" applyBorder="1" applyAlignment="1">
      <alignment horizontal="left" vertical="center"/>
    </xf>
    <xf numFmtId="164" fontId="29" fillId="0" borderId="43" xfId="3" applyNumberFormat="1" applyFont="1" applyBorder="1" applyAlignment="1">
      <alignment horizontal="right" vertical="center"/>
    </xf>
    <xf numFmtId="2" fontId="30" fillId="0" borderId="44" xfId="3" applyNumberFormat="1" applyFont="1" applyBorder="1" applyAlignment="1">
      <alignment horizontal="right" vertical="center"/>
    </xf>
    <xf numFmtId="2" fontId="30" fillId="0" borderId="47" xfId="3" applyNumberFormat="1" applyFont="1" applyBorder="1" applyAlignment="1">
      <alignment horizontal="right" vertical="center"/>
    </xf>
    <xf numFmtId="2" fontId="29" fillId="0" borderId="48" xfId="3" applyNumberFormat="1" applyFont="1" applyBorder="1" applyAlignment="1">
      <alignment horizontal="right" vertical="center"/>
    </xf>
    <xf numFmtId="1" fontId="29" fillId="0" borderId="44" xfId="1" applyNumberFormat="1" applyFont="1" applyBorder="1" applyAlignment="1">
      <alignment horizontal="right" vertical="center"/>
    </xf>
    <xf numFmtId="1" fontId="29" fillId="0" borderId="47" xfId="1" applyNumberFormat="1" applyFont="1" applyBorder="1" applyAlignment="1">
      <alignment horizontal="right" vertical="center"/>
    </xf>
    <xf numFmtId="1" fontId="29" fillId="0" borderId="48" xfId="1" applyNumberFormat="1" applyFont="1" applyBorder="1" applyAlignment="1">
      <alignment horizontal="right" vertical="center"/>
    </xf>
    <xf numFmtId="0" fontId="31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vier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vrier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s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vril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i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in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illet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o&#251;t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3.1"/>
      <sheetName val="01.2013.2"/>
      <sheetName val="01.2013.3"/>
      <sheetName val="01.2013.4"/>
      <sheetName val="01.2013.5"/>
      <sheetName val="01.2013.1 Rap."/>
      <sheetName val="01.2013.2 Rap."/>
      <sheetName val="01.2013.3 Rap."/>
      <sheetName val="01.2013.4 Rap."/>
      <sheetName val="01.2013.5 Rap."/>
      <sheetName val="Récap. "/>
      <sheetName val="Rapport "/>
      <sheetName val="Site 01.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0</v>
          </cell>
          <cell r="L34">
            <v>491080</v>
          </cell>
          <cell r="M34">
            <v>843</v>
          </cell>
          <cell r="O34">
            <v>16333</v>
          </cell>
        </row>
        <row r="36">
          <cell r="I36">
            <v>2651.2580000000007</v>
          </cell>
        </row>
        <row r="37">
          <cell r="I37">
            <v>85.524451612903249</v>
          </cell>
        </row>
      </sheetData>
      <sheetData sheetId="6">
        <row r="35">
          <cell r="C35">
            <v>1483.4230999999997</v>
          </cell>
          <cell r="D35">
            <v>1013.36485</v>
          </cell>
          <cell r="G35">
            <v>274.53835000000004</v>
          </cell>
        </row>
        <row r="36">
          <cell r="C36">
            <v>47.852358064516118</v>
          </cell>
          <cell r="D36">
            <v>32.689188709677424</v>
          </cell>
          <cell r="G36">
            <v>8.8560758064516136</v>
          </cell>
        </row>
        <row r="37">
          <cell r="C37">
            <v>21751.07184750733</v>
          </cell>
        </row>
      </sheetData>
      <sheetData sheetId="7">
        <row r="35">
          <cell r="C35">
            <v>111983.893</v>
          </cell>
          <cell r="D35">
            <v>71189.671000000017</v>
          </cell>
          <cell r="G35">
            <v>10869.618999999997</v>
          </cell>
        </row>
        <row r="36">
          <cell r="C36">
            <v>3612.3836451612901</v>
          </cell>
          <cell r="D36">
            <v>2296.4410000000007</v>
          </cell>
          <cell r="G36">
            <v>350.63287096774184</v>
          </cell>
        </row>
        <row r="37">
          <cell r="C37">
            <v>27787.566501240697</v>
          </cell>
        </row>
      </sheetData>
      <sheetData sheetId="8" refreshError="1"/>
      <sheetData sheetId="9" refreshError="1"/>
      <sheetData sheetId="10">
        <row r="5">
          <cell r="F5">
            <v>491923</v>
          </cell>
          <cell r="G5">
            <v>0</v>
          </cell>
          <cell r="H5">
            <v>2651.2580000000007</v>
          </cell>
          <cell r="L5">
            <v>111983.893</v>
          </cell>
          <cell r="N5">
            <v>10869.618999999997</v>
          </cell>
          <cell r="V5">
            <v>1483.4230999999997</v>
          </cell>
          <cell r="X5">
            <v>274.53835000000004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3.1"/>
      <sheetName val="02.2013.2"/>
      <sheetName val="02.2013.3"/>
      <sheetName val="02.2013.4"/>
      <sheetName val="02.2013.5"/>
      <sheetName val="02.2013.1 Rap."/>
      <sheetName val="02.2013.2 Rap."/>
      <sheetName val="02.2013.3 Rap."/>
      <sheetName val="02.2013.4 Rap."/>
      <sheetName val="02.2013.5 Rap."/>
      <sheetName val="Récap. "/>
      <sheetName val="Rapport "/>
      <sheetName val="Site 02.2013 "/>
    </sheetNames>
    <sheetDataSet>
      <sheetData sheetId="0"/>
      <sheetData sheetId="1"/>
      <sheetData sheetId="2"/>
      <sheetData sheetId="3"/>
      <sheetData sheetId="4"/>
      <sheetData sheetId="5">
        <row r="34">
          <cell r="F34">
            <v>30870</v>
          </cell>
          <cell r="L34">
            <v>482316</v>
          </cell>
          <cell r="M34">
            <v>20735</v>
          </cell>
          <cell r="O34">
            <v>41869</v>
          </cell>
        </row>
        <row r="36">
          <cell r="I36">
            <v>3233.1440000000002</v>
          </cell>
        </row>
        <row r="37">
          <cell r="I37">
            <v>115.46942857142858</v>
          </cell>
        </row>
      </sheetData>
      <sheetData sheetId="6">
        <row r="35">
          <cell r="C35">
            <v>1259.6818699999997</v>
          </cell>
          <cell r="D35">
            <v>891.81505000000004</v>
          </cell>
          <cell r="G35">
            <v>226.11034000000004</v>
          </cell>
        </row>
        <row r="36">
          <cell r="C36">
            <v>44.9886382142857</v>
          </cell>
          <cell r="D36">
            <v>31.850537500000002</v>
          </cell>
          <cell r="G36">
            <v>8.0753692857142862</v>
          </cell>
        </row>
        <row r="37">
          <cell r="C37">
            <v>20449.381006493502</v>
          </cell>
        </row>
      </sheetData>
      <sheetData sheetId="7">
        <row r="35">
          <cell r="C35">
            <v>100909.856</v>
          </cell>
          <cell r="D35">
            <v>68225.295999999988</v>
          </cell>
          <cell r="G35">
            <v>10971.991000000004</v>
          </cell>
        </row>
        <row r="36">
          <cell r="C36">
            <v>3603.9234285714288</v>
          </cell>
          <cell r="D36">
            <v>2436.6177142857136</v>
          </cell>
          <cell r="G36">
            <v>391.85682142857155</v>
          </cell>
        </row>
        <row r="37">
          <cell r="C37">
            <v>27722.487912087905</v>
          </cell>
        </row>
      </sheetData>
      <sheetData sheetId="8"/>
      <sheetData sheetId="9"/>
      <sheetData sheetId="10">
        <row r="6">
          <cell r="F6">
            <v>503051</v>
          </cell>
          <cell r="G6">
            <v>30870</v>
          </cell>
          <cell r="H6">
            <v>3233.1440000000002</v>
          </cell>
          <cell r="L6">
            <v>100909.856</v>
          </cell>
          <cell r="N6">
            <v>10971.991000000004</v>
          </cell>
          <cell r="V6">
            <v>1259.6818699999997</v>
          </cell>
          <cell r="X6">
            <v>226.11034000000004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3.1"/>
      <sheetName val="03.2013.2"/>
      <sheetName val="03.2013.3"/>
      <sheetName val="03.2013.4"/>
      <sheetName val="03.2013.5"/>
      <sheetName val="03.2013.1 Rap."/>
      <sheetName val="03.2013.2 Rap."/>
      <sheetName val="03.2013.3 Rap."/>
      <sheetName val="03.2013.4 Rap."/>
      <sheetName val="03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10083</v>
          </cell>
        </row>
        <row r="34">
          <cell r="F34">
            <v>0</v>
          </cell>
          <cell r="L34">
            <v>406180</v>
          </cell>
          <cell r="M34">
            <v>1896</v>
          </cell>
          <cell r="O34">
            <v>22365</v>
          </cell>
        </row>
        <row r="36">
          <cell r="I36">
            <v>3100.3159999999998</v>
          </cell>
        </row>
        <row r="37">
          <cell r="I37">
            <v>100.01019354838709</v>
          </cell>
        </row>
      </sheetData>
      <sheetData sheetId="6">
        <row r="3">
          <cell r="C3">
            <v>4.8</v>
          </cell>
        </row>
        <row r="35">
          <cell r="C35">
            <v>1708.7284300000001</v>
          </cell>
          <cell r="D35">
            <v>944.16101999999989</v>
          </cell>
          <cell r="G35">
            <v>240.78772999999998</v>
          </cell>
        </row>
        <row r="36">
          <cell r="C36">
            <v>55.120271935483878</v>
          </cell>
          <cell r="D36">
            <v>30.456807096774192</v>
          </cell>
          <cell r="G36">
            <v>7.7673461290322576</v>
          </cell>
        </row>
        <row r="37">
          <cell r="C37">
            <v>25054.66906158358</v>
          </cell>
        </row>
      </sheetData>
      <sheetData sheetId="7">
        <row r="3">
          <cell r="C3">
            <v>350</v>
          </cell>
        </row>
        <row r="35">
          <cell r="C35">
            <v>129509.38800000004</v>
          </cell>
          <cell r="D35">
            <v>73003.870000000039</v>
          </cell>
          <cell r="G35">
            <v>11034.844999999999</v>
          </cell>
        </row>
        <row r="36">
          <cell r="C36">
            <v>4177.7221935483885</v>
          </cell>
          <cell r="D36">
            <v>2354.9635483870979</v>
          </cell>
          <cell r="G36">
            <v>355.96274193548385</v>
          </cell>
        </row>
        <row r="37">
          <cell r="C37">
            <v>32136.324565756819</v>
          </cell>
        </row>
      </sheetData>
      <sheetData sheetId="8"/>
      <sheetData sheetId="9"/>
      <sheetData sheetId="10">
        <row r="7">
          <cell r="F7">
            <v>408076</v>
          </cell>
          <cell r="G7">
            <v>0</v>
          </cell>
          <cell r="H7">
            <v>3100.3159999999998</v>
          </cell>
          <cell r="L7">
            <v>129509.38800000004</v>
          </cell>
          <cell r="N7">
            <v>11034.844999999999</v>
          </cell>
          <cell r="V7">
            <v>1708.7284300000001</v>
          </cell>
          <cell r="X7">
            <v>240.78772999999998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013.1"/>
      <sheetName val="4.2013.2"/>
      <sheetName val="4.2013.3"/>
      <sheetName val="4.2013.4"/>
      <sheetName val="4.2013.5"/>
      <sheetName val="4.2013.1 Rap."/>
      <sheetName val="4.2013.2 Rap."/>
      <sheetName val="4.2013.3 Rap."/>
      <sheetName val="4.2013.4 Rap."/>
      <sheetName val="42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13515</v>
          </cell>
        </row>
        <row r="34">
          <cell r="F34">
            <v>24900</v>
          </cell>
          <cell r="L34">
            <v>468333</v>
          </cell>
          <cell r="M34">
            <v>8257</v>
          </cell>
          <cell r="O34">
            <v>105801</v>
          </cell>
        </row>
        <row r="36">
          <cell r="I36">
            <v>4352.0855000000001</v>
          </cell>
        </row>
        <row r="37">
          <cell r="I37">
            <v>145.06951666666666</v>
          </cell>
        </row>
      </sheetData>
      <sheetData sheetId="6">
        <row r="3">
          <cell r="C3">
            <v>4.01</v>
          </cell>
        </row>
        <row r="35">
          <cell r="C35">
            <v>1615.9040500000001</v>
          </cell>
          <cell r="D35">
            <v>821.78842999999995</v>
          </cell>
          <cell r="G35">
            <v>171.04807</v>
          </cell>
        </row>
        <row r="36">
          <cell r="C36">
            <v>53.863468333333337</v>
          </cell>
          <cell r="D36">
            <v>27.392947666666664</v>
          </cell>
          <cell r="G36">
            <v>5.7016023333333328</v>
          </cell>
        </row>
        <row r="37">
          <cell r="C37">
            <v>24483.394696969703</v>
          </cell>
        </row>
      </sheetData>
      <sheetData sheetId="7">
        <row r="3">
          <cell r="C3">
            <v>255</v>
          </cell>
        </row>
        <row r="35">
          <cell r="C35">
            <v>120777.4</v>
          </cell>
          <cell r="D35">
            <v>68588.876999999993</v>
          </cell>
          <cell r="G35">
            <v>13980.159999999996</v>
          </cell>
        </row>
        <row r="36">
          <cell r="C36">
            <v>4025.913333333333</v>
          </cell>
          <cell r="D36">
            <v>2286.2958999999996</v>
          </cell>
          <cell r="G36">
            <v>466.00533333333323</v>
          </cell>
        </row>
        <row r="37">
          <cell r="C37">
            <v>30968.564102564109</v>
          </cell>
        </row>
      </sheetData>
      <sheetData sheetId="8"/>
      <sheetData sheetId="9"/>
      <sheetData sheetId="10">
        <row r="8">
          <cell r="F8">
            <v>476590</v>
          </cell>
          <cell r="G8">
            <v>24900</v>
          </cell>
          <cell r="H8">
            <v>4352.0855000000001</v>
          </cell>
          <cell r="L8">
            <v>120777.4</v>
          </cell>
          <cell r="N8">
            <v>13980.159999999996</v>
          </cell>
          <cell r="V8">
            <v>1615.9040500000001</v>
          </cell>
          <cell r="X8">
            <v>171.04807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3.1"/>
      <sheetName val="05.2013.2"/>
      <sheetName val="05.2013.3"/>
      <sheetName val="05.2013.4"/>
      <sheetName val="05.2013.5"/>
      <sheetName val="05.2013.1 Rap."/>
      <sheetName val="05.2013.2 Rap."/>
      <sheetName val="05.2013.3 Rap."/>
      <sheetName val="05.2013.4 Rap."/>
      <sheetName val="05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4">
          <cell r="F34">
            <v>2940</v>
          </cell>
          <cell r="L34">
            <v>440546</v>
          </cell>
          <cell r="M34">
            <v>6454</v>
          </cell>
          <cell r="O34">
            <v>67720</v>
          </cell>
        </row>
        <row r="36">
          <cell r="I36">
            <v>3117.3809999999994</v>
          </cell>
        </row>
        <row r="37">
          <cell r="I37">
            <v>100.56067741935482</v>
          </cell>
        </row>
      </sheetData>
      <sheetData sheetId="6">
        <row r="35">
          <cell r="C35">
            <v>1746.7234600000004</v>
          </cell>
          <cell r="D35">
            <v>824.73778000000016</v>
          </cell>
          <cell r="G35">
            <v>156.67821000000001</v>
          </cell>
        </row>
        <row r="36">
          <cell r="C36">
            <v>56.345918064516141</v>
          </cell>
          <cell r="D36">
            <v>26.604444516129039</v>
          </cell>
          <cell r="G36">
            <v>5.0541358064516135</v>
          </cell>
        </row>
        <row r="37">
          <cell r="C37">
            <v>25611.780938416417</v>
          </cell>
        </row>
      </sheetData>
      <sheetData sheetId="7">
        <row r="35">
          <cell r="C35">
            <v>122908.81600000001</v>
          </cell>
          <cell r="D35">
            <v>71304.035000000003</v>
          </cell>
          <cell r="G35">
            <v>12229.413999999997</v>
          </cell>
        </row>
        <row r="36">
          <cell r="C36">
            <v>3964.8005161290325</v>
          </cell>
          <cell r="D36">
            <v>2300.1301612903226</v>
          </cell>
          <cell r="G36">
            <v>394.49722580645152</v>
          </cell>
        </row>
        <row r="37">
          <cell r="C37">
            <v>30498.465508684862</v>
          </cell>
        </row>
      </sheetData>
      <sheetData sheetId="8"/>
      <sheetData sheetId="9"/>
      <sheetData sheetId="10">
        <row r="9">
          <cell r="F9">
            <v>447000</v>
          </cell>
          <cell r="G9">
            <v>2940</v>
          </cell>
          <cell r="H9">
            <v>3117.3809999999994</v>
          </cell>
          <cell r="L9">
            <v>122908.81600000001</v>
          </cell>
          <cell r="N9">
            <v>12229.413999999997</v>
          </cell>
          <cell r="V9">
            <v>1746.7234600000004</v>
          </cell>
          <cell r="X9">
            <v>156.67821000000001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32.1"/>
      <sheetName val="06.2013.2"/>
      <sheetName val="06.2013.3"/>
      <sheetName val="06.2013.4"/>
      <sheetName val="06.2013.5"/>
      <sheetName val="06.2013.1 Rap."/>
      <sheetName val="06.2013.2 Rap."/>
      <sheetName val="06.2013.3 Rap."/>
      <sheetName val="06.2013.4 Rap."/>
      <sheetName val="06.2013.5 Rap."/>
      <sheetName val="Récap. "/>
      <sheetName val="Rapport "/>
      <sheetName val="Site  06.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15959</v>
          </cell>
        </row>
        <row r="34">
          <cell r="F34">
            <v>12000</v>
          </cell>
          <cell r="L34">
            <v>368743</v>
          </cell>
          <cell r="M34">
            <v>8820</v>
          </cell>
          <cell r="O34">
            <v>34596</v>
          </cell>
        </row>
        <row r="36">
          <cell r="I36">
            <v>3081.4459999999999</v>
          </cell>
        </row>
        <row r="37">
          <cell r="I37">
            <v>102.71486666666667</v>
          </cell>
        </row>
      </sheetData>
      <sheetData sheetId="6">
        <row r="3">
          <cell r="C3">
            <v>3</v>
          </cell>
        </row>
        <row r="35">
          <cell r="C35">
            <v>1525.3251299999999</v>
          </cell>
          <cell r="D35">
            <v>732.98011999999994</v>
          </cell>
          <cell r="G35">
            <v>150.68968999999998</v>
          </cell>
        </row>
        <row r="36">
          <cell r="C36">
            <v>50.844170999999996</v>
          </cell>
          <cell r="D36">
            <v>24.432670666666663</v>
          </cell>
          <cell r="G36">
            <v>5.0229896666666658</v>
          </cell>
        </row>
        <row r="37">
          <cell r="C37">
            <v>23110.986818181813</v>
          </cell>
        </row>
      </sheetData>
      <sheetData sheetId="7">
        <row r="3">
          <cell r="C3">
            <v>230</v>
          </cell>
        </row>
        <row r="35">
          <cell r="C35">
            <v>107248.45300000001</v>
          </cell>
          <cell r="D35">
            <v>57704.368000000009</v>
          </cell>
          <cell r="G35">
            <v>10975.521999999999</v>
          </cell>
        </row>
        <row r="36">
          <cell r="C36">
            <v>3574.9484333333335</v>
          </cell>
          <cell r="D36">
            <v>1923.4789333333335</v>
          </cell>
          <cell r="G36">
            <v>365.85073333333332</v>
          </cell>
        </row>
        <row r="37">
          <cell r="C37">
            <v>27499.603333333329</v>
          </cell>
        </row>
      </sheetData>
      <sheetData sheetId="8"/>
      <sheetData sheetId="9"/>
      <sheetData sheetId="10">
        <row r="10">
          <cell r="F10">
            <v>377563</v>
          </cell>
          <cell r="G10">
            <v>12000</v>
          </cell>
          <cell r="H10">
            <v>3081.4459999999999</v>
          </cell>
          <cell r="L10">
            <v>107248.45300000001</v>
          </cell>
          <cell r="N10">
            <v>10975.521999999999</v>
          </cell>
          <cell r="V10">
            <v>1525.3251299999999</v>
          </cell>
          <cell r="X10">
            <v>150.68968999999998</v>
          </cell>
        </row>
      </sheetData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3.1"/>
      <sheetName val="07.2013.2"/>
      <sheetName val="07.2013.3"/>
      <sheetName val="07.2013.4"/>
      <sheetName val="07.2013.5"/>
      <sheetName val="07.2013.1 Rap."/>
      <sheetName val="07.2013.2 Rap."/>
      <sheetName val="07.2013.3 Rap."/>
      <sheetName val="07.2013.4 Rap."/>
      <sheetName val="07.2013.5 Rap."/>
      <sheetName val="Récap. "/>
      <sheetName val="Rapport "/>
      <sheetName val="Site 07.2013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9509</v>
          </cell>
        </row>
        <row r="34">
          <cell r="F34">
            <v>51090</v>
          </cell>
          <cell r="L34">
            <v>298404</v>
          </cell>
          <cell r="M34">
            <v>17815</v>
          </cell>
          <cell r="O34">
            <v>61460</v>
          </cell>
        </row>
        <row r="36">
          <cell r="I36">
            <v>2283.5895</v>
          </cell>
        </row>
        <row r="37">
          <cell r="I37">
            <v>73.664177419354843</v>
          </cell>
        </row>
      </sheetData>
      <sheetData sheetId="6">
        <row r="3">
          <cell r="C3">
            <v>4.5</v>
          </cell>
        </row>
        <row r="35">
          <cell r="C35">
            <v>1468.67679</v>
          </cell>
          <cell r="D35">
            <v>537.05969000000005</v>
          </cell>
          <cell r="G35">
            <v>139.54275000000001</v>
          </cell>
        </row>
        <row r="36">
          <cell r="C36">
            <v>47.37667064516129</v>
          </cell>
          <cell r="D36">
            <v>17.324506129032258</v>
          </cell>
          <cell r="G36">
            <v>4.5013790322580647</v>
          </cell>
        </row>
        <row r="37">
          <cell r="C37">
            <v>21534.850293255135</v>
          </cell>
        </row>
      </sheetData>
      <sheetData sheetId="7">
        <row r="3">
          <cell r="C3">
            <v>350</v>
          </cell>
        </row>
        <row r="35">
          <cell r="C35">
            <v>104694.60000000003</v>
          </cell>
          <cell r="D35">
            <v>45561.368999999999</v>
          </cell>
          <cell r="G35">
            <v>7733.8679999999995</v>
          </cell>
        </row>
        <row r="36">
          <cell r="C36">
            <v>3377.2451612903237</v>
          </cell>
          <cell r="D36">
            <v>1469.7215806451613</v>
          </cell>
          <cell r="G36">
            <v>249.47961290322579</v>
          </cell>
        </row>
        <row r="37">
          <cell r="C37">
            <v>25978.808933002485</v>
          </cell>
        </row>
      </sheetData>
      <sheetData sheetId="8"/>
      <sheetData sheetId="9"/>
      <sheetData sheetId="10">
        <row r="11">
          <cell r="F11">
            <v>316219</v>
          </cell>
          <cell r="G11">
            <v>51090</v>
          </cell>
          <cell r="H11">
            <v>2283.5895</v>
          </cell>
          <cell r="L11">
            <v>104694.60000000003</v>
          </cell>
          <cell r="N11">
            <v>7733.8679999999995</v>
          </cell>
          <cell r="V11">
            <v>1468.67679</v>
          </cell>
          <cell r="X11">
            <v>139.54275000000001</v>
          </cell>
        </row>
      </sheetData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.2013.1"/>
      <sheetName val="08.2013.2"/>
      <sheetName val="08.2013.3"/>
      <sheetName val="08.2013.4"/>
      <sheetName val="08.2013.5"/>
      <sheetName val="08.2013.1 Rap."/>
      <sheetName val="08.2013.2 Rap."/>
      <sheetName val="08.2013.3 Rap."/>
      <sheetName val="08.2013.4 Rap."/>
      <sheetName val="08.2013.5 Rap."/>
      <sheetName val="Récap. "/>
      <sheetName val="Rapport "/>
      <sheetName val="Site 08.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8335</v>
          </cell>
          <cell r="G3">
            <v>2.5</v>
          </cell>
          <cell r="I3">
            <v>3</v>
          </cell>
        </row>
        <row r="4">
          <cell r="C4">
            <v>8983</v>
          </cell>
          <cell r="D4">
            <v>2651</v>
          </cell>
          <cell r="I4">
            <v>6</v>
          </cell>
        </row>
        <row r="5">
          <cell r="C5">
            <v>8132</v>
          </cell>
          <cell r="D5">
            <v>306</v>
          </cell>
          <cell r="I5">
            <v>9.5</v>
          </cell>
        </row>
        <row r="6">
          <cell r="C6">
            <v>10304</v>
          </cell>
          <cell r="D6">
            <v>3453</v>
          </cell>
          <cell r="E6">
            <v>257</v>
          </cell>
          <cell r="F6">
            <v>1740</v>
          </cell>
          <cell r="G6">
            <v>11.5</v>
          </cell>
          <cell r="I6">
            <v>9.5</v>
          </cell>
        </row>
        <row r="7">
          <cell r="C7">
            <v>8039</v>
          </cell>
          <cell r="G7">
            <v>7</v>
          </cell>
          <cell r="I7">
            <v>7</v>
          </cell>
        </row>
        <row r="8">
          <cell r="C8">
            <v>12028</v>
          </cell>
          <cell r="D8">
            <v>4071</v>
          </cell>
          <cell r="E8">
            <v>686</v>
          </cell>
          <cell r="F8">
            <v>3150</v>
          </cell>
          <cell r="G8">
            <v>15</v>
          </cell>
          <cell r="I8">
            <v>10</v>
          </cell>
        </row>
        <row r="9">
          <cell r="C9">
            <v>20850</v>
          </cell>
          <cell r="D9">
            <v>8138</v>
          </cell>
          <cell r="E9">
            <v>2107</v>
          </cell>
          <cell r="G9">
            <v>12</v>
          </cell>
          <cell r="I9">
            <v>9</v>
          </cell>
        </row>
        <row r="10">
          <cell r="C10">
            <v>10536</v>
          </cell>
          <cell r="G10">
            <v>4.5</v>
          </cell>
          <cell r="I10">
            <v>3.5</v>
          </cell>
        </row>
        <row r="11">
          <cell r="C11">
            <v>8459</v>
          </cell>
          <cell r="I11">
            <v>4.5</v>
          </cell>
        </row>
        <row r="12">
          <cell r="C12">
            <v>8279</v>
          </cell>
          <cell r="I12">
            <v>5.5</v>
          </cell>
        </row>
        <row r="13">
          <cell r="C13">
            <v>8203</v>
          </cell>
          <cell r="I13">
            <v>6</v>
          </cell>
        </row>
        <row r="14">
          <cell r="C14">
            <v>8282</v>
          </cell>
          <cell r="D14">
            <v>444</v>
          </cell>
          <cell r="I14">
            <v>6</v>
          </cell>
        </row>
        <row r="15">
          <cell r="C15">
            <v>8102</v>
          </cell>
          <cell r="D15">
            <v>189</v>
          </cell>
          <cell r="I15">
            <v>7</v>
          </cell>
        </row>
        <row r="16">
          <cell r="C16">
            <v>8054</v>
          </cell>
          <cell r="I16">
            <v>6</v>
          </cell>
        </row>
        <row r="17">
          <cell r="C17">
            <v>7789</v>
          </cell>
          <cell r="I17">
            <v>5.5</v>
          </cell>
        </row>
        <row r="18">
          <cell r="C18">
            <v>7845</v>
          </cell>
          <cell r="I18">
            <v>5.5</v>
          </cell>
        </row>
        <row r="19">
          <cell r="C19">
            <v>7694</v>
          </cell>
          <cell r="I19">
            <v>5.5</v>
          </cell>
        </row>
        <row r="20">
          <cell r="C20">
            <v>8610</v>
          </cell>
          <cell r="D20">
            <v>1199</v>
          </cell>
          <cell r="I20">
            <v>11</v>
          </cell>
        </row>
        <row r="21">
          <cell r="C21">
            <v>8135</v>
          </cell>
          <cell r="D21">
            <v>4769</v>
          </cell>
          <cell r="I21">
            <v>8.5</v>
          </cell>
        </row>
        <row r="22">
          <cell r="C22">
            <v>7908</v>
          </cell>
          <cell r="D22">
            <v>5843</v>
          </cell>
          <cell r="I22">
            <v>11.5</v>
          </cell>
        </row>
        <row r="23">
          <cell r="C23">
            <v>7804</v>
          </cell>
          <cell r="D23">
            <v>3709</v>
          </cell>
          <cell r="I23">
            <v>12</v>
          </cell>
        </row>
        <row r="24">
          <cell r="C24">
            <v>7757</v>
          </cell>
          <cell r="I24">
            <v>11.5</v>
          </cell>
        </row>
        <row r="25">
          <cell r="C25">
            <v>7801</v>
          </cell>
          <cell r="D25">
            <v>2422</v>
          </cell>
          <cell r="I25">
            <v>11</v>
          </cell>
        </row>
        <row r="26">
          <cell r="C26">
            <v>20697</v>
          </cell>
          <cell r="D26">
            <v>6268</v>
          </cell>
          <cell r="E26">
            <v>2724</v>
          </cell>
          <cell r="F26">
            <v>4290</v>
          </cell>
          <cell r="I26">
            <v>10</v>
          </cell>
        </row>
        <row r="27">
          <cell r="C27">
            <v>7917</v>
          </cell>
          <cell r="I27">
            <v>3.5</v>
          </cell>
        </row>
        <row r="28">
          <cell r="C28">
            <v>7926</v>
          </cell>
          <cell r="I28">
            <v>4.5</v>
          </cell>
        </row>
        <row r="29">
          <cell r="C29">
            <v>9707</v>
          </cell>
          <cell r="I29">
            <v>10</v>
          </cell>
        </row>
        <row r="30">
          <cell r="C30">
            <v>8197</v>
          </cell>
          <cell r="D30">
            <v>7133</v>
          </cell>
          <cell r="I30">
            <v>16.5</v>
          </cell>
        </row>
        <row r="31">
          <cell r="C31">
            <v>7832</v>
          </cell>
          <cell r="D31">
            <v>5524</v>
          </cell>
          <cell r="I31">
            <v>10</v>
          </cell>
        </row>
        <row r="32">
          <cell r="I32">
            <v>9</v>
          </cell>
        </row>
        <row r="33">
          <cell r="I33">
            <v>8</v>
          </cell>
        </row>
        <row r="34">
          <cell r="F34">
            <v>9180</v>
          </cell>
          <cell r="L34">
            <v>285285</v>
          </cell>
          <cell r="M34">
            <v>5774</v>
          </cell>
          <cell r="O34">
            <v>56119</v>
          </cell>
        </row>
        <row r="36">
          <cell r="I36">
            <v>2359.3104999999996</v>
          </cell>
        </row>
        <row r="37">
          <cell r="I37">
            <v>76.106790322580636</v>
          </cell>
        </row>
      </sheetData>
      <sheetData sheetId="6">
        <row r="3">
          <cell r="C3">
            <v>4.05</v>
          </cell>
          <cell r="D3">
            <v>0.97</v>
          </cell>
          <cell r="G3">
            <v>0.31</v>
          </cell>
        </row>
        <row r="4">
          <cell r="C4">
            <v>4.2</v>
          </cell>
          <cell r="D4">
            <v>1.5</v>
          </cell>
          <cell r="G4">
            <v>0.5</v>
          </cell>
        </row>
        <row r="5">
          <cell r="C5">
            <v>4.3</v>
          </cell>
          <cell r="D5">
            <v>1.68</v>
          </cell>
          <cell r="G5">
            <v>0.83</v>
          </cell>
        </row>
        <row r="6">
          <cell r="C6">
            <v>5.77</v>
          </cell>
          <cell r="D6">
            <v>1.5</v>
          </cell>
          <cell r="G6">
            <v>0.34</v>
          </cell>
        </row>
        <row r="7">
          <cell r="C7">
            <v>5</v>
          </cell>
          <cell r="D7">
            <v>1.5</v>
          </cell>
          <cell r="G7">
            <v>0.35</v>
          </cell>
        </row>
        <row r="8">
          <cell r="C8">
            <v>4.7699999999999996</v>
          </cell>
          <cell r="D8">
            <v>1.65</v>
          </cell>
          <cell r="G8">
            <v>0.34</v>
          </cell>
        </row>
        <row r="9">
          <cell r="C9">
            <v>3.5</v>
          </cell>
          <cell r="D9">
            <v>1.2</v>
          </cell>
          <cell r="G9">
            <v>0.25</v>
          </cell>
        </row>
        <row r="10">
          <cell r="C10">
            <v>3.45</v>
          </cell>
          <cell r="D10">
            <v>0.92</v>
          </cell>
          <cell r="G10">
            <v>0.26</v>
          </cell>
        </row>
        <row r="11">
          <cell r="C11">
            <v>4</v>
          </cell>
          <cell r="D11">
            <v>1.2</v>
          </cell>
          <cell r="G11">
            <v>0.3</v>
          </cell>
        </row>
        <row r="12">
          <cell r="C12">
            <v>5.5</v>
          </cell>
          <cell r="D12">
            <v>1.5</v>
          </cell>
          <cell r="G12">
            <v>0.35</v>
          </cell>
        </row>
        <row r="13">
          <cell r="C13">
            <v>5.61</v>
          </cell>
          <cell r="D13">
            <v>1.79</v>
          </cell>
          <cell r="G13">
            <v>0.38</v>
          </cell>
        </row>
        <row r="14">
          <cell r="C14">
            <v>5.8</v>
          </cell>
          <cell r="D14">
            <v>2</v>
          </cell>
          <cell r="G14">
            <v>0.39</v>
          </cell>
        </row>
        <row r="15">
          <cell r="C15">
            <v>6.06</v>
          </cell>
          <cell r="D15">
            <v>2.16</v>
          </cell>
          <cell r="G15">
            <v>0.4</v>
          </cell>
        </row>
        <row r="16">
          <cell r="C16">
            <v>6.3</v>
          </cell>
          <cell r="D16">
            <v>2</v>
          </cell>
          <cell r="G16">
            <v>0.4</v>
          </cell>
        </row>
        <row r="17">
          <cell r="C17">
            <v>6.38</v>
          </cell>
          <cell r="D17">
            <v>1.86</v>
          </cell>
          <cell r="G17">
            <v>0.43</v>
          </cell>
        </row>
        <row r="18">
          <cell r="C18">
            <v>6.4</v>
          </cell>
          <cell r="D18">
            <v>1.9</v>
          </cell>
          <cell r="G18">
            <v>0.4</v>
          </cell>
        </row>
        <row r="19">
          <cell r="C19">
            <v>6.5</v>
          </cell>
          <cell r="D19">
            <v>2</v>
          </cell>
          <cell r="G19">
            <v>0.45</v>
          </cell>
        </row>
        <row r="20">
          <cell r="C20">
            <v>6.85</v>
          </cell>
          <cell r="D20">
            <v>2.4</v>
          </cell>
          <cell r="G20">
            <v>0.62</v>
          </cell>
        </row>
        <row r="21">
          <cell r="C21">
            <v>6.4</v>
          </cell>
          <cell r="D21">
            <v>2.4</v>
          </cell>
          <cell r="G21">
            <v>0.45</v>
          </cell>
        </row>
        <row r="22">
          <cell r="C22">
            <v>6.22</v>
          </cell>
          <cell r="D22">
            <v>2.41</v>
          </cell>
          <cell r="G22">
            <v>0.22</v>
          </cell>
        </row>
        <row r="23">
          <cell r="C23">
            <v>6.15</v>
          </cell>
          <cell r="D23">
            <v>2.4</v>
          </cell>
          <cell r="G23">
            <v>0.3</v>
          </cell>
        </row>
        <row r="24">
          <cell r="C24">
            <v>6.11</v>
          </cell>
          <cell r="D24">
            <v>2.4300000000000002</v>
          </cell>
          <cell r="G24">
            <v>0.51</v>
          </cell>
        </row>
        <row r="25">
          <cell r="C25">
            <v>6.5</v>
          </cell>
          <cell r="D25">
            <v>2.4</v>
          </cell>
          <cell r="G25">
            <v>0.4</v>
          </cell>
        </row>
        <row r="26">
          <cell r="C26">
            <v>4</v>
          </cell>
          <cell r="D26">
            <v>1.5</v>
          </cell>
          <cell r="G26">
            <v>0.2</v>
          </cell>
        </row>
        <row r="27">
          <cell r="C27">
            <v>4.47</v>
          </cell>
          <cell r="D27">
            <v>1.31</v>
          </cell>
          <cell r="G27">
            <v>0.31</v>
          </cell>
        </row>
        <row r="28">
          <cell r="C28">
            <v>5.2</v>
          </cell>
          <cell r="D28">
            <v>2</v>
          </cell>
          <cell r="G28">
            <v>0.4</v>
          </cell>
        </row>
        <row r="29">
          <cell r="C29">
            <v>5.56</v>
          </cell>
          <cell r="D29">
            <v>2.29</v>
          </cell>
          <cell r="G29">
            <v>0.45</v>
          </cell>
        </row>
        <row r="30">
          <cell r="C30">
            <v>6.02</v>
          </cell>
          <cell r="D30">
            <v>1.56</v>
          </cell>
          <cell r="G30">
            <v>0.26</v>
          </cell>
        </row>
        <row r="31">
          <cell r="C31">
            <v>5.6</v>
          </cell>
          <cell r="D31">
            <v>1.44</v>
          </cell>
          <cell r="G31">
            <v>0.16</v>
          </cell>
        </row>
        <row r="32">
          <cell r="C32">
            <v>5.8</v>
          </cell>
          <cell r="D32">
            <v>1.8</v>
          </cell>
          <cell r="G32">
            <v>0.25</v>
          </cell>
        </row>
        <row r="33">
          <cell r="C33">
            <v>6</v>
          </cell>
          <cell r="D33">
            <v>2</v>
          </cell>
          <cell r="G33">
            <v>0.3</v>
          </cell>
        </row>
        <row r="35">
          <cell r="C35">
            <v>1520.82855</v>
          </cell>
          <cell r="D35">
            <v>497.22425000000004</v>
          </cell>
          <cell r="G35">
            <v>100.90033999999999</v>
          </cell>
        </row>
        <row r="36">
          <cell r="C36">
            <v>49.058985483870963</v>
          </cell>
          <cell r="D36">
            <v>16.039491935483873</v>
          </cell>
          <cell r="G36">
            <v>3.2548496774193545</v>
          </cell>
        </row>
        <row r="37">
          <cell r="C37">
            <v>22299.538856304982</v>
          </cell>
        </row>
      </sheetData>
      <sheetData sheetId="7">
        <row r="3">
          <cell r="C3">
            <v>245</v>
          </cell>
          <cell r="D3">
            <v>104</v>
          </cell>
          <cell r="G3">
            <v>17</v>
          </cell>
        </row>
        <row r="4">
          <cell r="C4">
            <v>300</v>
          </cell>
          <cell r="D4">
            <v>120</v>
          </cell>
          <cell r="G4">
            <v>20</v>
          </cell>
        </row>
        <row r="5">
          <cell r="C5">
            <v>1252</v>
          </cell>
          <cell r="D5">
            <v>340</v>
          </cell>
          <cell r="G5">
            <v>360</v>
          </cell>
        </row>
        <row r="6">
          <cell r="C6">
            <v>401</v>
          </cell>
          <cell r="D6">
            <v>192</v>
          </cell>
          <cell r="G6">
            <v>34</v>
          </cell>
        </row>
        <row r="7">
          <cell r="C7">
            <v>450</v>
          </cell>
          <cell r="D7">
            <v>200</v>
          </cell>
          <cell r="G7">
            <v>35</v>
          </cell>
        </row>
        <row r="8">
          <cell r="C8">
            <v>352</v>
          </cell>
          <cell r="D8">
            <v>162</v>
          </cell>
          <cell r="G8">
            <v>28</v>
          </cell>
        </row>
        <row r="9">
          <cell r="C9">
            <v>146</v>
          </cell>
          <cell r="D9">
            <v>130</v>
          </cell>
          <cell r="G9">
            <v>25</v>
          </cell>
        </row>
        <row r="10">
          <cell r="C10">
            <v>222</v>
          </cell>
          <cell r="D10">
            <v>115</v>
          </cell>
          <cell r="G10">
            <v>21</v>
          </cell>
        </row>
        <row r="11">
          <cell r="C11">
            <v>300</v>
          </cell>
          <cell r="D11">
            <v>120</v>
          </cell>
          <cell r="G11">
            <v>21</v>
          </cell>
        </row>
        <row r="12">
          <cell r="C12">
            <v>350</v>
          </cell>
          <cell r="D12">
            <v>130</v>
          </cell>
          <cell r="G12">
            <v>21</v>
          </cell>
        </row>
        <row r="13">
          <cell r="C13">
            <v>360</v>
          </cell>
          <cell r="D13">
            <v>149</v>
          </cell>
          <cell r="G13">
            <v>21</v>
          </cell>
        </row>
        <row r="14">
          <cell r="C14">
            <v>360</v>
          </cell>
          <cell r="D14">
            <v>160</v>
          </cell>
          <cell r="G14">
            <v>22</v>
          </cell>
        </row>
        <row r="15">
          <cell r="C15">
            <v>354</v>
          </cell>
          <cell r="D15">
            <v>170</v>
          </cell>
          <cell r="G15">
            <v>24</v>
          </cell>
        </row>
        <row r="16">
          <cell r="C16">
            <v>360</v>
          </cell>
          <cell r="D16">
            <v>170</v>
          </cell>
          <cell r="G16">
            <v>23</v>
          </cell>
        </row>
        <row r="17">
          <cell r="C17">
            <v>375</v>
          </cell>
          <cell r="D17">
            <v>169</v>
          </cell>
          <cell r="G17">
            <v>22</v>
          </cell>
        </row>
        <row r="18">
          <cell r="C18">
            <v>380</v>
          </cell>
          <cell r="D18">
            <v>170</v>
          </cell>
          <cell r="G18">
            <v>23</v>
          </cell>
        </row>
        <row r="19">
          <cell r="C19">
            <v>450</v>
          </cell>
          <cell r="D19">
            <v>180</v>
          </cell>
          <cell r="G19">
            <v>25</v>
          </cell>
        </row>
        <row r="20">
          <cell r="C20">
            <v>503</v>
          </cell>
          <cell r="D20">
            <v>210</v>
          </cell>
          <cell r="G20">
            <v>30</v>
          </cell>
        </row>
        <row r="21">
          <cell r="C21">
            <v>450</v>
          </cell>
          <cell r="D21">
            <v>200</v>
          </cell>
          <cell r="G21">
            <v>35</v>
          </cell>
        </row>
        <row r="22">
          <cell r="C22">
            <v>392</v>
          </cell>
          <cell r="D22">
            <v>198</v>
          </cell>
          <cell r="G22">
            <v>35</v>
          </cell>
        </row>
        <row r="23">
          <cell r="C23">
            <v>420</v>
          </cell>
          <cell r="D23">
            <v>200</v>
          </cell>
          <cell r="G23">
            <v>35</v>
          </cell>
        </row>
        <row r="24">
          <cell r="C24">
            <v>436</v>
          </cell>
          <cell r="D24">
            <v>189</v>
          </cell>
          <cell r="G24">
            <v>34</v>
          </cell>
        </row>
        <row r="25">
          <cell r="C25">
            <v>450</v>
          </cell>
          <cell r="D25">
            <v>200</v>
          </cell>
          <cell r="G25">
            <v>35</v>
          </cell>
        </row>
        <row r="26">
          <cell r="C26">
            <v>250</v>
          </cell>
          <cell r="D26">
            <v>120</v>
          </cell>
          <cell r="G26">
            <v>25</v>
          </cell>
        </row>
        <row r="27">
          <cell r="C27">
            <v>319</v>
          </cell>
          <cell r="D27">
            <v>137</v>
          </cell>
          <cell r="G27">
            <v>20</v>
          </cell>
        </row>
        <row r="28">
          <cell r="C28">
            <v>367</v>
          </cell>
          <cell r="D28">
            <v>180</v>
          </cell>
          <cell r="G28">
            <v>24</v>
          </cell>
        </row>
        <row r="29">
          <cell r="C29">
            <v>376</v>
          </cell>
          <cell r="D29">
            <v>208</v>
          </cell>
          <cell r="G29">
            <v>32</v>
          </cell>
        </row>
        <row r="30">
          <cell r="C30">
            <v>440</v>
          </cell>
          <cell r="D30">
            <v>181</v>
          </cell>
          <cell r="G30">
            <v>126</v>
          </cell>
        </row>
        <row r="31">
          <cell r="C31">
            <v>413</v>
          </cell>
          <cell r="D31">
            <v>184</v>
          </cell>
          <cell r="G31">
            <v>48</v>
          </cell>
        </row>
        <row r="32">
          <cell r="C32">
            <v>450</v>
          </cell>
          <cell r="D32">
            <v>185</v>
          </cell>
          <cell r="G32">
            <v>40</v>
          </cell>
        </row>
        <row r="33">
          <cell r="C33">
            <v>450</v>
          </cell>
          <cell r="D33">
            <v>190</v>
          </cell>
          <cell r="G33">
            <v>30</v>
          </cell>
        </row>
        <row r="35">
          <cell r="C35">
            <v>101932</v>
          </cell>
          <cell r="D35">
            <v>46639.003999999994</v>
          </cell>
          <cell r="G35">
            <v>8159.9220000000005</v>
          </cell>
        </row>
        <row r="36">
          <cell r="C36">
            <v>3288.1207096774187</v>
          </cell>
          <cell r="D36">
            <v>1504.4839999999997</v>
          </cell>
          <cell r="G36">
            <v>263.22329032258068</v>
          </cell>
        </row>
        <row r="37">
          <cell r="C37">
            <v>25293.236228287835</v>
          </cell>
        </row>
      </sheetData>
      <sheetData sheetId="8"/>
      <sheetData sheetId="9"/>
      <sheetData sheetId="10">
        <row r="12">
          <cell r="F12">
            <v>291059</v>
          </cell>
          <cell r="G12">
            <v>9180</v>
          </cell>
          <cell r="H12">
            <v>2359.3104999999996</v>
          </cell>
          <cell r="L12">
            <v>101932</v>
          </cell>
          <cell r="N12">
            <v>8159.9220000000005</v>
          </cell>
          <cell r="V12">
            <v>1520.82855</v>
          </cell>
          <cell r="X12">
            <v>100.90033999999999</v>
          </cell>
        </row>
        <row r="18">
          <cell r="J18">
            <v>7.3760847964555554</v>
          </cell>
          <cell r="R18">
            <v>279.91727789291997</v>
          </cell>
          <cell r="S18">
            <v>26.150349544025254</v>
          </cell>
          <cell r="AB18">
            <v>3.8643382629188814</v>
          </cell>
          <cell r="AC18">
            <v>0.43676241950325145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topLeftCell="N1" zoomScaleNormal="100" workbookViewId="0">
      <selection activeCell="AD23" sqref="AD23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6">
        <v>2013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2013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2013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'[1]01.2013.1 Rap.'!L34</f>
        <v>491080</v>
      </c>
      <c r="C5" s="33">
        <f>'[1]01.2013.1 Rap.'!M34</f>
        <v>843</v>
      </c>
      <c r="D5" s="34">
        <f>F5-E5</f>
        <v>475590</v>
      </c>
      <c r="E5" s="35">
        <f>'[1]01.2013.1 Rap.'!O34</f>
        <v>16333</v>
      </c>
      <c r="F5" s="36">
        <f>B5+C5</f>
        <v>491923</v>
      </c>
      <c r="G5" s="37">
        <f>'[1]01.2013.1 Rap.'!F34</f>
        <v>0</v>
      </c>
      <c r="H5" s="38">
        <f>'[1]01.2013.1 Rap.'!I36</f>
        <v>2651.2580000000007</v>
      </c>
      <c r="I5" s="39">
        <f>'[1]01.2013.1 Rap.'!I37</f>
        <v>85.524451612903249</v>
      </c>
      <c r="J5" s="40">
        <f t="shared" ref="J5:J16" si="0">(H5*1000)/F5</f>
        <v>5.38957926342131</v>
      </c>
      <c r="K5" s="31" t="s">
        <v>26</v>
      </c>
      <c r="L5" s="41">
        <f>'[1]01.2013.3 Rap.'!C35</f>
        <v>111983.893</v>
      </c>
      <c r="M5" s="42">
        <f>'[1]01.2013.3 Rap.'!D35</f>
        <v>71189.671000000017</v>
      </c>
      <c r="N5" s="43">
        <f>'[1]01.2013.3 Rap.'!G35</f>
        <v>10869.618999999997</v>
      </c>
      <c r="O5" s="44">
        <f>'[1]01.2013.3 Rap.'!C36</f>
        <v>3612.3836451612901</v>
      </c>
      <c r="P5" s="44">
        <f>'[1]01.2013.3 Rap.'!D36</f>
        <v>2296.4410000000007</v>
      </c>
      <c r="Q5" s="44">
        <f>'[1]01.2013.3 Rap.'!G36</f>
        <v>350.63287096774184</v>
      </c>
      <c r="R5" s="45">
        <f>(L5*1000)/F5</f>
        <v>227.64516601175387</v>
      </c>
      <c r="S5" s="44">
        <f>(N5*1000)/F5</f>
        <v>22.096179686658271</v>
      </c>
      <c r="T5" s="46">
        <f>'[1]01.2013.3 Rap.'!C37</f>
        <v>27787.566501240697</v>
      </c>
      <c r="U5" s="31" t="s">
        <v>26</v>
      </c>
      <c r="V5" s="47">
        <f>'[1]01.2013.2 Rap.'!C35</f>
        <v>1483.4230999999997</v>
      </c>
      <c r="W5" s="47">
        <f>'[1]01.2013.2 Rap.'!D35</f>
        <v>1013.36485</v>
      </c>
      <c r="X5" s="47">
        <f>'[1]01.2013.2 Rap.'!G35</f>
        <v>274.53835000000004</v>
      </c>
      <c r="Y5" s="47">
        <f>'[1]01.2013.2 Rap.'!C36</f>
        <v>47.852358064516118</v>
      </c>
      <c r="Z5" s="44">
        <f>'[1]01.2013.2 Rap.'!D36</f>
        <v>32.689188709677424</v>
      </c>
      <c r="AA5" s="44">
        <f>'[1]01.2013.2 Rap.'!G36</f>
        <v>8.8560758064516136</v>
      </c>
      <c r="AB5" s="44">
        <f t="shared" ref="AB5:AB16" si="1">(V5*1000)/F5</f>
        <v>3.0155595489537994</v>
      </c>
      <c r="AC5" s="45">
        <f t="shared" ref="AC5:AC16" si="2">(X5*1000)/F5</f>
        <v>0.5580921201082284</v>
      </c>
      <c r="AD5" s="46">
        <f>'[1]01.2013.2 Rap.'!C37</f>
        <v>21751.07184750733</v>
      </c>
    </row>
    <row r="6" spans="1:30" ht="20.25" customHeight="1">
      <c r="A6" s="48" t="s">
        <v>27</v>
      </c>
      <c r="B6" s="49">
        <f>'[2]02.2013.1 Rap.'!L34</f>
        <v>482316</v>
      </c>
      <c r="C6" s="50">
        <f>'[2]02.2013.1 Rap.'!M34</f>
        <v>20735</v>
      </c>
      <c r="D6" s="51">
        <f t="shared" ref="D6:D16" si="3">F6-E6</f>
        <v>461182</v>
      </c>
      <c r="E6" s="51">
        <f>'[2]02.2013.1 Rap.'!O34</f>
        <v>41869</v>
      </c>
      <c r="F6" s="52">
        <f t="shared" ref="F6:F16" si="4">B6+C6</f>
        <v>503051</v>
      </c>
      <c r="G6" s="48">
        <f>'[2]02.2013.1 Rap.'!F34</f>
        <v>30870</v>
      </c>
      <c r="H6" s="53">
        <f>'[2]02.2013.1 Rap.'!I36</f>
        <v>3233.1440000000002</v>
      </c>
      <c r="I6" s="54">
        <f>'[2]02.2013.1 Rap.'!I37</f>
        <v>115.46942857142858</v>
      </c>
      <c r="J6" s="55">
        <f t="shared" si="0"/>
        <v>6.4270700187456145</v>
      </c>
      <c r="K6" s="48" t="s">
        <v>27</v>
      </c>
      <c r="L6" s="56">
        <f>'[2]02.2013.3 Rap.'!C35</f>
        <v>100909.856</v>
      </c>
      <c r="M6" s="57">
        <f>'[2]02.2013.3 Rap.'!D35</f>
        <v>68225.295999999988</v>
      </c>
      <c r="N6" s="56">
        <f>'[2]02.2013.3 Rap.'!G35</f>
        <v>10971.991000000004</v>
      </c>
      <c r="O6" s="57">
        <f>'[2]02.2013.3 Rap.'!C36</f>
        <v>3603.9234285714288</v>
      </c>
      <c r="P6" s="57">
        <f>'[2]02.2013.3 Rap.'!D36</f>
        <v>2436.6177142857136</v>
      </c>
      <c r="Q6" s="57">
        <f>'[2]02.2013.3 Rap.'!G36</f>
        <v>391.85682142857155</v>
      </c>
      <c r="R6" s="57">
        <f t="shared" ref="R6:R16" si="5">(L6*1000)/F6</f>
        <v>200.59567717786069</v>
      </c>
      <c r="S6" s="57">
        <f t="shared" ref="S6:S16" si="6">(N6*1000)/F6</f>
        <v>21.810891937398004</v>
      </c>
      <c r="T6" s="58">
        <f>'[2]02.2013.3 Rap.'!C37</f>
        <v>27722.487912087905</v>
      </c>
      <c r="U6" s="48" t="s">
        <v>27</v>
      </c>
      <c r="V6" s="59">
        <f>'[2]02.2013.2 Rap.'!C35</f>
        <v>1259.6818699999997</v>
      </c>
      <c r="W6" s="59">
        <f>'[2]02.2013.2 Rap.'!D35</f>
        <v>891.81505000000004</v>
      </c>
      <c r="X6" s="59">
        <f>'[2]02.2013.2 Rap.'!G35</f>
        <v>226.11034000000004</v>
      </c>
      <c r="Y6" s="59">
        <f>'[2]02.2013.2 Rap.'!C36</f>
        <v>44.9886382142857</v>
      </c>
      <c r="Z6" s="57">
        <f>'[2]02.2013.2 Rap.'!D36</f>
        <v>31.850537500000002</v>
      </c>
      <c r="AA6" s="57">
        <f>'[2]02.2013.2 Rap.'!G36</f>
        <v>8.0753692857142862</v>
      </c>
      <c r="AB6" s="57">
        <f t="shared" si="1"/>
        <v>2.5040838205271427</v>
      </c>
      <c r="AC6" s="57">
        <f t="shared" si="2"/>
        <v>0.4494779654547949</v>
      </c>
      <c r="AD6" s="58">
        <f>'[2]02.2013.2 Rap.'!C37</f>
        <v>20449.381006493502</v>
      </c>
    </row>
    <row r="7" spans="1:30" ht="20.25" customHeight="1">
      <c r="A7" s="48" t="s">
        <v>28</v>
      </c>
      <c r="B7" s="60">
        <f>'[3]03.2013.1 Rap.'!L34</f>
        <v>406180</v>
      </c>
      <c r="C7" s="50">
        <f>'[3]03.2013.1 Rap.'!M34</f>
        <v>1896</v>
      </c>
      <c r="D7" s="61">
        <f t="shared" si="3"/>
        <v>385711</v>
      </c>
      <c r="E7" s="51">
        <f>'[3]03.2013.1 Rap.'!O34</f>
        <v>22365</v>
      </c>
      <c r="F7" s="52">
        <f t="shared" si="4"/>
        <v>408076</v>
      </c>
      <c r="G7" s="50">
        <f>'[3]03.2013.1 Rap.'!F34</f>
        <v>0</v>
      </c>
      <c r="H7" s="53">
        <f>'[3]03.2013.1 Rap.'!I36</f>
        <v>3100.3159999999998</v>
      </c>
      <c r="I7" s="54">
        <f>'[3]03.2013.1 Rap.'!I37</f>
        <v>100.01019354838709</v>
      </c>
      <c r="J7" s="55">
        <f t="shared" si="0"/>
        <v>7.5973985238043893</v>
      </c>
      <c r="K7" s="48" t="s">
        <v>28</v>
      </c>
      <c r="L7" s="56">
        <f>'[3]03.2013.3 Rap.'!C35</f>
        <v>129509.38800000004</v>
      </c>
      <c r="M7" s="57">
        <f>'[3]03.2013.3 Rap.'!D35</f>
        <v>73003.870000000039</v>
      </c>
      <c r="N7" s="56">
        <f>'[3]03.2013.3 Rap.'!G35</f>
        <v>11034.844999999999</v>
      </c>
      <c r="O7" s="57">
        <f>'[3]03.2013.3 Rap.'!C36</f>
        <v>4177.7221935483885</v>
      </c>
      <c r="P7" s="57">
        <f>'[3]03.2013.3 Rap.'!D36</f>
        <v>2354.9635483870979</v>
      </c>
      <c r="Q7" s="57">
        <f>'[3]03.2013.3 Rap.'!G36</f>
        <v>355.96274193548385</v>
      </c>
      <c r="R7" s="57">
        <f t="shared" si="5"/>
        <v>317.36585341946113</v>
      </c>
      <c r="S7" s="57">
        <f t="shared" si="6"/>
        <v>27.041151648222389</v>
      </c>
      <c r="T7" s="58">
        <f>'[3]03.2013.3 Rap.'!C37</f>
        <v>32136.324565756819</v>
      </c>
      <c r="U7" s="48" t="s">
        <v>28</v>
      </c>
      <c r="V7" s="59">
        <f>'[3]03.2013.2 Rap.'!C35</f>
        <v>1708.7284300000001</v>
      </c>
      <c r="W7" s="59">
        <f>'[3]03.2013.2 Rap.'!D35</f>
        <v>944.16101999999989</v>
      </c>
      <c r="X7" s="59">
        <f>'[3]03.2013.2 Rap.'!G35</f>
        <v>240.78772999999998</v>
      </c>
      <c r="Y7" s="59">
        <f>'[3]03.2013.2 Rap.'!C36</f>
        <v>55.120271935483878</v>
      </c>
      <c r="Z7" s="57">
        <f>'[3]03.2013.2 Rap.'!D36</f>
        <v>30.456807096774192</v>
      </c>
      <c r="AA7" s="57">
        <f>'[3]03.2013.2 Rap.'!G36</f>
        <v>7.7673461290322576</v>
      </c>
      <c r="AB7" s="57">
        <f t="shared" si="1"/>
        <v>4.1872798939413247</v>
      </c>
      <c r="AC7" s="57">
        <f t="shared" si="2"/>
        <v>0.59005609249257485</v>
      </c>
      <c r="AD7" s="58">
        <f>'[3]03.2013.2 Rap.'!C37</f>
        <v>25054.66906158358</v>
      </c>
    </row>
    <row r="8" spans="1:30" ht="20.25" customHeight="1">
      <c r="A8" s="48" t="s">
        <v>29</v>
      </c>
      <c r="B8" s="49">
        <f>'[4]4.2013.1 Rap.'!L34</f>
        <v>468333</v>
      </c>
      <c r="C8" s="50">
        <f>'[4]4.2013.1 Rap.'!M34</f>
        <v>8257</v>
      </c>
      <c r="D8" s="51">
        <f t="shared" si="3"/>
        <v>370789</v>
      </c>
      <c r="E8" s="51">
        <f>'[4]4.2013.1 Rap.'!O34</f>
        <v>105801</v>
      </c>
      <c r="F8" s="52">
        <f t="shared" si="4"/>
        <v>476590</v>
      </c>
      <c r="G8" s="50">
        <f>'[4]4.2013.1 Rap.'!F34</f>
        <v>24900</v>
      </c>
      <c r="H8" s="53">
        <f>'[4]4.2013.1 Rap.'!I36</f>
        <v>4352.0855000000001</v>
      </c>
      <c r="I8" s="54">
        <f>'[4]4.2013.1 Rap.'!I37</f>
        <v>145.06951666666666</v>
      </c>
      <c r="J8" s="55">
        <f t="shared" si="0"/>
        <v>9.1317180385656442</v>
      </c>
      <c r="K8" s="48" t="s">
        <v>29</v>
      </c>
      <c r="L8" s="56">
        <f>'[4]4.2013.3 Rap.'!C35</f>
        <v>120777.4</v>
      </c>
      <c r="M8" s="57">
        <f>'[4]4.2013.3 Rap.'!D35</f>
        <v>68588.876999999993</v>
      </c>
      <c r="N8" s="56">
        <f>'[4]4.2013.3 Rap.'!G35</f>
        <v>13980.159999999996</v>
      </c>
      <c r="O8" s="57">
        <f>'[4]4.2013.3 Rap.'!C36</f>
        <v>4025.913333333333</v>
      </c>
      <c r="P8" s="57">
        <f>'[4]4.2013.3 Rap.'!D36</f>
        <v>2286.2958999999996</v>
      </c>
      <c r="Q8" s="57">
        <f>'[4]4.2013.3 Rap.'!G36</f>
        <v>466.00533333333323</v>
      </c>
      <c r="R8" s="57">
        <f t="shared" si="5"/>
        <v>253.419920686544</v>
      </c>
      <c r="S8" s="57">
        <f t="shared" si="6"/>
        <v>29.333725004721032</v>
      </c>
      <c r="T8" s="58">
        <f>'[4]4.2013.3 Rap.'!C37</f>
        <v>30968.564102564109</v>
      </c>
      <c r="U8" s="48" t="s">
        <v>29</v>
      </c>
      <c r="V8" s="59">
        <f>'[4]4.2013.2 Rap.'!C35</f>
        <v>1615.9040500000001</v>
      </c>
      <c r="W8" s="59">
        <f>'[4]4.2013.2 Rap.'!D35</f>
        <v>821.78842999999995</v>
      </c>
      <c r="X8" s="59">
        <f>'[4]4.2013.2 Rap.'!G35</f>
        <v>171.04807</v>
      </c>
      <c r="Y8" s="59">
        <f>'[4]4.2013.2 Rap.'!C36</f>
        <v>53.863468333333337</v>
      </c>
      <c r="Z8" s="57">
        <f>'[4]4.2013.2 Rap.'!D36</f>
        <v>27.392947666666664</v>
      </c>
      <c r="AA8" s="57">
        <f>'[4]4.2013.2 Rap.'!G36</f>
        <v>5.7016023333333328</v>
      </c>
      <c r="AB8" s="57">
        <f t="shared" si="1"/>
        <v>3.3905538303363478</v>
      </c>
      <c r="AC8" s="57">
        <f t="shared" si="2"/>
        <v>0.35889983004259429</v>
      </c>
      <c r="AD8" s="58">
        <f>'[4]4.2013.2 Rap.'!C37</f>
        <v>24483.394696969703</v>
      </c>
    </row>
    <row r="9" spans="1:30" ht="20.25" customHeight="1">
      <c r="A9" s="48" t="s">
        <v>30</v>
      </c>
      <c r="B9" s="60">
        <f>'[5]05.2013.1 Rap.'!L34</f>
        <v>440546</v>
      </c>
      <c r="C9" s="50">
        <f>'[5]05.2013.1 Rap.'!M34</f>
        <v>6454</v>
      </c>
      <c r="D9" s="51">
        <f t="shared" si="3"/>
        <v>379280</v>
      </c>
      <c r="E9" s="51">
        <f>'[5]05.2013.1 Rap.'!O34</f>
        <v>67720</v>
      </c>
      <c r="F9" s="52">
        <f t="shared" si="4"/>
        <v>447000</v>
      </c>
      <c r="G9" s="50">
        <f>'[5]05.2013.1 Rap.'!F34</f>
        <v>2940</v>
      </c>
      <c r="H9" s="53">
        <f>'[5]05.2013.1 Rap.'!I36</f>
        <v>3117.3809999999994</v>
      </c>
      <c r="I9" s="54">
        <f>'[5]05.2013.1 Rap.'!I37</f>
        <v>100.56067741935482</v>
      </c>
      <c r="J9" s="55">
        <f t="shared" si="0"/>
        <v>6.9740067114093947</v>
      </c>
      <c r="K9" s="48" t="s">
        <v>30</v>
      </c>
      <c r="L9" s="56">
        <f>'[5]05.2013.3 Rap.'!C35</f>
        <v>122908.81600000001</v>
      </c>
      <c r="M9" s="57">
        <f>'[5]05.2013.3 Rap.'!D35</f>
        <v>71304.035000000003</v>
      </c>
      <c r="N9" s="56">
        <f>'[5]05.2013.3 Rap.'!G35</f>
        <v>12229.413999999997</v>
      </c>
      <c r="O9" s="57">
        <f>'[5]05.2013.3 Rap.'!C36</f>
        <v>3964.8005161290325</v>
      </c>
      <c r="P9" s="57">
        <f>'[5]05.2013.3 Rap.'!D36</f>
        <v>2300.1301612903226</v>
      </c>
      <c r="Q9" s="57">
        <f>'[5]05.2013.3 Rap.'!G36</f>
        <v>394.49722580645152</v>
      </c>
      <c r="R9" s="57">
        <f t="shared" si="5"/>
        <v>274.9637941834452</v>
      </c>
      <c r="S9" s="57">
        <f t="shared" si="6"/>
        <v>27.358868008948537</v>
      </c>
      <c r="T9" s="58">
        <f>'[5]05.2013.3 Rap.'!C37</f>
        <v>30498.465508684862</v>
      </c>
      <c r="U9" s="48" t="s">
        <v>30</v>
      </c>
      <c r="V9" s="59">
        <f>'[5]05.2013.2 Rap.'!C35</f>
        <v>1746.7234600000004</v>
      </c>
      <c r="W9" s="59">
        <f>'[5]05.2013.2 Rap.'!D35</f>
        <v>824.73778000000016</v>
      </c>
      <c r="X9" s="59">
        <f>'[5]05.2013.2 Rap.'!G35</f>
        <v>156.67821000000001</v>
      </c>
      <c r="Y9" s="59">
        <f>'[5]05.2013.2 Rap.'!C36</f>
        <v>56.345918064516141</v>
      </c>
      <c r="Z9" s="57">
        <f>'[5]05.2013.2 Rap.'!D36</f>
        <v>26.604444516129039</v>
      </c>
      <c r="AA9" s="57">
        <f>'[5]05.2013.2 Rap.'!G36</f>
        <v>5.0541358064516135</v>
      </c>
      <c r="AB9" s="57">
        <f t="shared" si="1"/>
        <v>3.9076587472035804</v>
      </c>
      <c r="AC9" s="57">
        <f t="shared" si="2"/>
        <v>0.35051053691275175</v>
      </c>
      <c r="AD9" s="58">
        <f>'[5]05.2013.2 Rap.'!C37</f>
        <v>25611.780938416417</v>
      </c>
    </row>
    <row r="10" spans="1:30" ht="20.25" customHeight="1">
      <c r="A10" s="48" t="s">
        <v>31</v>
      </c>
      <c r="B10" s="60">
        <f>'[6]06.2013.1 Rap.'!L34</f>
        <v>368743</v>
      </c>
      <c r="C10" s="50">
        <f>'[6]06.2013.1 Rap.'!M34</f>
        <v>8820</v>
      </c>
      <c r="D10" s="51">
        <f t="shared" si="3"/>
        <v>342967</v>
      </c>
      <c r="E10" s="51">
        <f>'[6]06.2013.1 Rap.'!O34</f>
        <v>34596</v>
      </c>
      <c r="F10" s="52">
        <f t="shared" si="4"/>
        <v>377563</v>
      </c>
      <c r="G10" s="50">
        <f>'[6]06.2013.1 Rap.'!F34</f>
        <v>12000</v>
      </c>
      <c r="H10" s="53">
        <f>'[6]06.2013.1 Rap.'!I36</f>
        <v>3081.4459999999999</v>
      </c>
      <c r="I10" s="54">
        <f>'[6]06.2013.1 Rap.'!I37</f>
        <v>102.71486666666667</v>
      </c>
      <c r="J10" s="55">
        <f t="shared" si="0"/>
        <v>8.1614088244875695</v>
      </c>
      <c r="K10" s="48" t="s">
        <v>31</v>
      </c>
      <c r="L10" s="56">
        <f>'[6]06.2013.3 Rap.'!C35</f>
        <v>107248.45300000001</v>
      </c>
      <c r="M10" s="57">
        <f>'[6]06.2013.3 Rap.'!D35</f>
        <v>57704.368000000009</v>
      </c>
      <c r="N10" s="56">
        <f>'[6]06.2013.3 Rap.'!G35</f>
        <v>10975.521999999999</v>
      </c>
      <c r="O10" s="57">
        <f>'[6]06.2013.3 Rap.'!C36</f>
        <v>3574.9484333333335</v>
      </c>
      <c r="P10" s="57">
        <f>'[6]06.2013.3 Rap.'!D36</f>
        <v>1923.4789333333335</v>
      </c>
      <c r="Q10" s="57">
        <f>'[6]06.2013.3 Rap.'!G36</f>
        <v>365.85073333333332</v>
      </c>
      <c r="R10" s="57">
        <f t="shared" si="5"/>
        <v>284.05445713695468</v>
      </c>
      <c r="S10" s="57">
        <f t="shared" si="6"/>
        <v>29.06937914996967</v>
      </c>
      <c r="T10" s="58">
        <f>'[6]06.2013.3 Rap.'!C37</f>
        <v>27499.603333333329</v>
      </c>
      <c r="U10" s="48" t="s">
        <v>31</v>
      </c>
      <c r="V10" s="59">
        <f>'[6]06.2013.2 Rap.'!C35</f>
        <v>1525.3251299999999</v>
      </c>
      <c r="W10" s="59">
        <f>'[6]06.2013.2 Rap.'!D35</f>
        <v>732.98011999999994</v>
      </c>
      <c r="X10" s="59">
        <f>'[6]06.2013.2 Rap.'!G35</f>
        <v>150.68968999999998</v>
      </c>
      <c r="Y10" s="59">
        <f>'[6]06.2013.2 Rap.'!C36</f>
        <v>50.844170999999996</v>
      </c>
      <c r="Z10" s="57">
        <f>'[6]06.2013.2 Rap.'!D36</f>
        <v>24.432670666666663</v>
      </c>
      <c r="AA10" s="57">
        <f>'[6]06.2013.2 Rap.'!G36</f>
        <v>5.0229896666666658</v>
      </c>
      <c r="AB10" s="57">
        <f t="shared" si="1"/>
        <v>4.0399221586860996</v>
      </c>
      <c r="AC10" s="57">
        <f t="shared" si="2"/>
        <v>0.39911138008756147</v>
      </c>
      <c r="AD10" s="58">
        <f>'[6]06.2013.2 Rap.'!C37</f>
        <v>23110.986818181813</v>
      </c>
    </row>
    <row r="11" spans="1:30" ht="20.25" customHeight="1">
      <c r="A11" s="48" t="s">
        <v>32</v>
      </c>
      <c r="B11" s="49">
        <f>'[7]07.2013.1 Rap.'!L34</f>
        <v>298404</v>
      </c>
      <c r="C11" s="50">
        <f>'[7]07.2013.1 Rap.'!M34</f>
        <v>17815</v>
      </c>
      <c r="D11" s="51">
        <f t="shared" si="3"/>
        <v>254759</v>
      </c>
      <c r="E11" s="51">
        <f>'[7]07.2013.1 Rap.'!O34</f>
        <v>61460</v>
      </c>
      <c r="F11" s="52">
        <f t="shared" si="4"/>
        <v>316219</v>
      </c>
      <c r="G11" s="50">
        <f>'[7]07.2013.1 Rap.'!F34</f>
        <v>51090</v>
      </c>
      <c r="H11" s="53">
        <f>'[7]07.2013.1 Rap.'!I36</f>
        <v>2283.5895</v>
      </c>
      <c r="I11" s="54">
        <f>'[7]07.2013.1 Rap.'!I37</f>
        <v>73.664177419354843</v>
      </c>
      <c r="J11" s="55">
        <f t="shared" si="0"/>
        <v>7.2215442462344139</v>
      </c>
      <c r="K11" s="48" t="s">
        <v>32</v>
      </c>
      <c r="L11" s="56">
        <f>'[7]07.2013.3 Rap.'!C35</f>
        <v>104694.60000000003</v>
      </c>
      <c r="M11" s="57">
        <f>'[7]07.2013.3 Rap.'!D35</f>
        <v>45561.368999999999</v>
      </c>
      <c r="N11" s="56">
        <f>'[7]07.2013.3 Rap.'!G35</f>
        <v>7733.8679999999995</v>
      </c>
      <c r="O11" s="57">
        <f>'[7]07.2013.3 Rap.'!C36</f>
        <v>3377.2451612903237</v>
      </c>
      <c r="P11" s="57">
        <f>'[7]07.2013.3 Rap.'!D36</f>
        <v>1469.7215806451613</v>
      </c>
      <c r="Q11" s="57">
        <f>'[7]07.2013.3 Rap.'!G36</f>
        <v>249.47961290322579</v>
      </c>
      <c r="R11" s="57">
        <f t="shared" si="5"/>
        <v>331.08257252094285</v>
      </c>
      <c r="S11" s="57">
        <f t="shared" si="6"/>
        <v>24.457315974055952</v>
      </c>
      <c r="T11" s="58">
        <f>'[7]07.2013.3 Rap.'!C37</f>
        <v>25978.808933002485</v>
      </c>
      <c r="U11" s="48" t="s">
        <v>32</v>
      </c>
      <c r="V11" s="59">
        <f>'[7]07.2013.2 Rap.'!C35</f>
        <v>1468.67679</v>
      </c>
      <c r="W11" s="59">
        <f>'[7]07.2013.2 Rap.'!D35</f>
        <v>537.05969000000005</v>
      </c>
      <c r="X11" s="59">
        <f>'[7]07.2013.2 Rap.'!G35</f>
        <v>139.54275000000001</v>
      </c>
      <c r="Y11" s="59">
        <f>'[7]07.2013.2 Rap.'!C36</f>
        <v>47.37667064516129</v>
      </c>
      <c r="Z11" s="57">
        <f>'[7]07.2013.2 Rap.'!D36</f>
        <v>17.324506129032258</v>
      </c>
      <c r="AA11" s="57">
        <f>'[7]07.2013.2 Rap.'!G36</f>
        <v>4.5013790322580647</v>
      </c>
      <c r="AB11" s="57">
        <f t="shared" si="1"/>
        <v>4.644492551048482</v>
      </c>
      <c r="AC11" s="57">
        <f t="shared" si="2"/>
        <v>0.44128515364351922</v>
      </c>
      <c r="AD11" s="58">
        <f>'[7]07.2013.2 Rap.'!C37</f>
        <v>21534.850293255135</v>
      </c>
    </row>
    <row r="12" spans="1:30" ht="20.25" customHeight="1">
      <c r="A12" s="48" t="s">
        <v>33</v>
      </c>
      <c r="B12" s="60">
        <f>'[8]08.2013.1 Rap.'!L34</f>
        <v>285285</v>
      </c>
      <c r="C12" s="50">
        <f>'[8]08.2013.1 Rap.'!M34</f>
        <v>5774</v>
      </c>
      <c r="D12" s="51">
        <f t="shared" si="3"/>
        <v>234940</v>
      </c>
      <c r="E12" s="51">
        <f>'[8]08.2013.1 Rap.'!O34</f>
        <v>56119</v>
      </c>
      <c r="F12" s="52">
        <f t="shared" si="4"/>
        <v>291059</v>
      </c>
      <c r="G12" s="50">
        <f>'[8]08.2013.1 Rap.'!F34</f>
        <v>9180</v>
      </c>
      <c r="H12" s="53">
        <f>'[8]08.2013.1 Rap.'!I36</f>
        <v>2359.3104999999996</v>
      </c>
      <c r="I12" s="54">
        <f>'[8]08.2013.1 Rap.'!I37</f>
        <v>76.106790322580636</v>
      </c>
      <c r="J12" s="55">
        <f t="shared" si="0"/>
        <v>8.1059527449761024</v>
      </c>
      <c r="K12" s="48" t="s">
        <v>33</v>
      </c>
      <c r="L12" s="56">
        <f>'[8]08.2013.3 Rap.'!C35</f>
        <v>101932</v>
      </c>
      <c r="M12" s="57">
        <f>'[8]08.2013.3 Rap.'!D35</f>
        <v>46639.003999999994</v>
      </c>
      <c r="N12" s="56">
        <f>'[8]08.2013.3 Rap.'!G35</f>
        <v>8159.9220000000005</v>
      </c>
      <c r="O12" s="57">
        <f>'[8]08.2013.3 Rap.'!C36</f>
        <v>3288.1207096774187</v>
      </c>
      <c r="P12" s="57">
        <f>'[8]08.2013.3 Rap.'!D36</f>
        <v>1504.4839999999997</v>
      </c>
      <c r="Q12" s="57">
        <f>'[8]08.2013.3 Rap.'!G36</f>
        <v>263.22329032258068</v>
      </c>
      <c r="R12" s="57">
        <f t="shared" si="5"/>
        <v>350.21078200639732</v>
      </c>
      <c r="S12" s="57">
        <f t="shared" si="6"/>
        <v>28.035284942228213</v>
      </c>
      <c r="T12" s="58">
        <f>'[8]08.2013.3 Rap.'!C37</f>
        <v>25293.236228287835</v>
      </c>
      <c r="U12" s="48" t="s">
        <v>33</v>
      </c>
      <c r="V12" s="59">
        <f>'[8]08.2013.2 Rap.'!C35</f>
        <v>1520.82855</v>
      </c>
      <c r="W12" s="59">
        <f>'[8]08.2013.2 Rap.'!D35</f>
        <v>497.22425000000004</v>
      </c>
      <c r="X12" s="59">
        <f>'[8]08.2013.2 Rap.'!G35</f>
        <v>100.90033999999999</v>
      </c>
      <c r="Y12" s="59">
        <f>'[8]08.2013.2 Rap.'!C36</f>
        <v>49.058985483870963</v>
      </c>
      <c r="Z12" s="57">
        <f>'[8]08.2013.2 Rap.'!D36</f>
        <v>16.039491935483873</v>
      </c>
      <c r="AA12" s="57">
        <f>'[8]08.2013.2 Rap.'!G36</f>
        <v>3.2548496774193545</v>
      </c>
      <c r="AB12" s="57">
        <f t="shared" si="1"/>
        <v>5.2251555526542726</v>
      </c>
      <c r="AC12" s="57">
        <f t="shared" si="2"/>
        <v>0.34666627728398702</v>
      </c>
      <c r="AD12" s="58">
        <f>'[8]08.2013.2 Rap.'!C37</f>
        <v>22299.538856304982</v>
      </c>
    </row>
    <row r="13" spans="1:30" ht="20.25" customHeight="1">
      <c r="A13" s="48" t="s">
        <v>34</v>
      </c>
      <c r="B13" s="60"/>
      <c r="C13" s="50"/>
      <c r="D13" s="51">
        <f t="shared" si="3"/>
        <v>0</v>
      </c>
      <c r="E13" s="51"/>
      <c r="F13" s="52">
        <f t="shared" si="4"/>
        <v>0</v>
      </c>
      <c r="G13" s="50"/>
      <c r="H13" s="53"/>
      <c r="I13" s="54"/>
      <c r="J13" s="55" t="e">
        <f t="shared" si="0"/>
        <v>#DIV/0!</v>
      </c>
      <c r="K13" s="48" t="s">
        <v>34</v>
      </c>
      <c r="L13" s="57"/>
      <c r="M13" s="57"/>
      <c r="N13" s="56"/>
      <c r="O13" s="57"/>
      <c r="P13" s="57"/>
      <c r="Q13" s="57"/>
      <c r="R13" s="57" t="e">
        <f t="shared" si="5"/>
        <v>#DIV/0!</v>
      </c>
      <c r="S13" s="57" t="e">
        <f t="shared" si="6"/>
        <v>#DIV/0!</v>
      </c>
      <c r="T13" s="58"/>
      <c r="U13" s="48" t="s">
        <v>34</v>
      </c>
      <c r="V13" s="59"/>
      <c r="W13" s="59"/>
      <c r="X13" s="59"/>
      <c r="Y13" s="59"/>
      <c r="Z13" s="57"/>
      <c r="AA13" s="57"/>
      <c r="AB13" s="57" t="e">
        <f t="shared" si="1"/>
        <v>#DIV/0!</v>
      </c>
      <c r="AC13" s="57" t="e">
        <f t="shared" si="2"/>
        <v>#DIV/0!</v>
      </c>
      <c r="AD13" s="58"/>
    </row>
    <row r="14" spans="1:30" ht="20.25" customHeight="1">
      <c r="A14" s="48" t="s">
        <v>35</v>
      </c>
      <c r="B14" s="60"/>
      <c r="C14" s="50"/>
      <c r="D14" s="51">
        <f t="shared" si="3"/>
        <v>0</v>
      </c>
      <c r="E14" s="51"/>
      <c r="F14" s="52">
        <f t="shared" si="4"/>
        <v>0</v>
      </c>
      <c r="G14" s="50"/>
      <c r="H14" s="53"/>
      <c r="I14" s="54"/>
      <c r="J14" s="55" t="e">
        <f t="shared" si="0"/>
        <v>#DIV/0!</v>
      </c>
      <c r="K14" s="48" t="s">
        <v>35</v>
      </c>
      <c r="L14" s="56"/>
      <c r="M14" s="57"/>
      <c r="N14" s="56"/>
      <c r="O14" s="57"/>
      <c r="P14" s="57"/>
      <c r="Q14" s="57"/>
      <c r="R14" s="57" t="e">
        <f t="shared" si="5"/>
        <v>#DIV/0!</v>
      </c>
      <c r="S14" s="57" t="e">
        <f t="shared" si="6"/>
        <v>#DIV/0!</v>
      </c>
      <c r="T14" s="58"/>
      <c r="U14" s="48" t="s">
        <v>35</v>
      </c>
      <c r="V14" s="59"/>
      <c r="W14" s="59"/>
      <c r="X14" s="59"/>
      <c r="Y14" s="59"/>
      <c r="Z14" s="57"/>
      <c r="AA14" s="57"/>
      <c r="AB14" s="57" t="e">
        <f t="shared" si="1"/>
        <v>#DIV/0!</v>
      </c>
      <c r="AC14" s="57" t="e">
        <f t="shared" si="2"/>
        <v>#DIV/0!</v>
      </c>
      <c r="AD14" s="58"/>
    </row>
    <row r="15" spans="1:30" ht="20.25" customHeight="1">
      <c r="A15" s="48" t="s">
        <v>36</v>
      </c>
      <c r="B15" s="60"/>
      <c r="C15" s="50"/>
      <c r="D15" s="51">
        <f t="shared" si="3"/>
        <v>0</v>
      </c>
      <c r="E15" s="51"/>
      <c r="F15" s="52">
        <f t="shared" si="4"/>
        <v>0</v>
      </c>
      <c r="G15" s="50"/>
      <c r="H15" s="53"/>
      <c r="I15" s="54"/>
      <c r="J15" s="55" t="e">
        <f t="shared" si="0"/>
        <v>#DIV/0!</v>
      </c>
      <c r="K15" s="48" t="s">
        <v>36</v>
      </c>
      <c r="L15" s="56"/>
      <c r="M15" s="57"/>
      <c r="N15" s="56"/>
      <c r="O15" s="57"/>
      <c r="P15" s="57"/>
      <c r="Q15" s="57"/>
      <c r="R15" s="57" t="e">
        <f t="shared" si="5"/>
        <v>#DIV/0!</v>
      </c>
      <c r="S15" s="57" t="e">
        <f t="shared" si="6"/>
        <v>#DIV/0!</v>
      </c>
      <c r="T15" s="58"/>
      <c r="U15" s="48" t="s">
        <v>36</v>
      </c>
      <c r="V15" s="59"/>
      <c r="W15" s="59"/>
      <c r="X15" s="59"/>
      <c r="Y15" s="59"/>
      <c r="Z15" s="57"/>
      <c r="AA15" s="57"/>
      <c r="AB15" s="57" t="e">
        <f t="shared" si="1"/>
        <v>#DIV/0!</v>
      </c>
      <c r="AC15" s="57" t="e">
        <f t="shared" si="2"/>
        <v>#DIV/0!</v>
      </c>
      <c r="AD15" s="58"/>
    </row>
    <row r="16" spans="1:30" ht="20.25" customHeight="1" thickBot="1">
      <c r="A16" s="62" t="s">
        <v>37</v>
      </c>
      <c r="B16" s="63"/>
      <c r="C16" s="64"/>
      <c r="D16" s="51">
        <f t="shared" si="3"/>
        <v>0</v>
      </c>
      <c r="E16" s="65"/>
      <c r="F16" s="66">
        <f t="shared" si="4"/>
        <v>0</v>
      </c>
      <c r="G16" s="67"/>
      <c r="H16" s="68"/>
      <c r="I16" s="69"/>
      <c r="J16" s="70" t="e">
        <f t="shared" si="0"/>
        <v>#DIV/0!</v>
      </c>
      <c r="K16" s="62" t="s">
        <v>37</v>
      </c>
      <c r="L16" s="71"/>
      <c r="M16" s="72"/>
      <c r="N16" s="71"/>
      <c r="O16" s="72"/>
      <c r="P16" s="72"/>
      <c r="Q16" s="72"/>
      <c r="R16" s="73" t="e">
        <f t="shared" si="5"/>
        <v>#DIV/0!</v>
      </c>
      <c r="S16" s="72" t="e">
        <f t="shared" si="6"/>
        <v>#DIV/0!</v>
      </c>
      <c r="T16" s="74"/>
      <c r="U16" s="62" t="s">
        <v>37</v>
      </c>
      <c r="V16" s="75"/>
      <c r="W16" s="75"/>
      <c r="X16" s="75"/>
      <c r="Y16" s="75"/>
      <c r="Z16" s="72"/>
      <c r="AA16" s="72"/>
      <c r="AB16" s="72" t="e">
        <f t="shared" si="1"/>
        <v>#DIV/0!</v>
      </c>
      <c r="AC16" s="73" t="e">
        <f t="shared" si="2"/>
        <v>#DIV/0!</v>
      </c>
      <c r="AD16" s="74"/>
    </row>
    <row r="17" spans="1:30" ht="22.5" customHeight="1" thickBot="1">
      <c r="A17" s="76" t="s">
        <v>38</v>
      </c>
      <c r="B17" s="77">
        <f t="shared" ref="B17:H17" si="7">SUM(B5:B16)</f>
        <v>3240887</v>
      </c>
      <c r="C17" s="78">
        <f t="shared" si="7"/>
        <v>70594</v>
      </c>
      <c r="D17" s="79">
        <f t="shared" si="7"/>
        <v>2905218</v>
      </c>
      <c r="E17" s="79">
        <f t="shared" si="7"/>
        <v>406263</v>
      </c>
      <c r="F17" s="80">
        <f t="shared" si="7"/>
        <v>3311481</v>
      </c>
      <c r="G17" s="81">
        <f t="shared" si="7"/>
        <v>130980</v>
      </c>
      <c r="H17" s="82">
        <f t="shared" si="7"/>
        <v>24178.530500000001</v>
      </c>
      <c r="I17" s="83"/>
      <c r="J17" s="84"/>
      <c r="K17" s="76" t="s">
        <v>38</v>
      </c>
      <c r="L17" s="85">
        <f>SUM(L5:L16)</f>
        <v>899964.40599999996</v>
      </c>
      <c r="M17" s="86">
        <f>SUM(M5:M16)</f>
        <v>502216.49000000011</v>
      </c>
      <c r="N17" s="85">
        <f>SUM(N5:N16)</f>
        <v>85955.341</v>
      </c>
      <c r="O17" s="42"/>
      <c r="P17" s="42"/>
      <c r="Q17" s="42"/>
      <c r="R17" s="45"/>
      <c r="S17" s="87"/>
      <c r="T17" s="88"/>
      <c r="U17" s="76" t="s">
        <v>38</v>
      </c>
      <c r="V17" s="89">
        <f>SUM(V5:V16)</f>
        <v>12329.291379999999</v>
      </c>
      <c r="W17" s="89">
        <f>SUM(W5:W16)</f>
        <v>6263.131190000001</v>
      </c>
      <c r="X17" s="89">
        <f>SUM(X5:X16)</f>
        <v>1460.29548</v>
      </c>
      <c r="Y17" s="89"/>
      <c r="Z17" s="86"/>
      <c r="AA17" s="86"/>
      <c r="AB17" s="90"/>
      <c r="AC17" s="91"/>
      <c r="AD17" s="92"/>
    </row>
    <row r="18" spans="1:30" ht="22.5" customHeight="1" thickBot="1">
      <c r="A18" s="93" t="s">
        <v>39</v>
      </c>
      <c r="B18" s="94">
        <f t="shared" ref="B18:I18" si="8">AVERAGE(B5:B16)</f>
        <v>405110.875</v>
      </c>
      <c r="C18" s="95">
        <f t="shared" si="8"/>
        <v>8824.25</v>
      </c>
      <c r="D18" s="96">
        <f>AVERAGE(D5:D12)</f>
        <v>363152.25</v>
      </c>
      <c r="E18" s="96">
        <f t="shared" si="8"/>
        <v>50782.875</v>
      </c>
      <c r="F18" s="97">
        <f>AVERAGE(F5:F12)</f>
        <v>413935.125</v>
      </c>
      <c r="G18" s="98">
        <f t="shared" si="8"/>
        <v>16372.5</v>
      </c>
      <c r="H18" s="99">
        <f t="shared" si="8"/>
        <v>3022.3163125000001</v>
      </c>
      <c r="I18" s="100">
        <f t="shared" si="8"/>
        <v>99.890012778417827</v>
      </c>
      <c r="J18" s="101">
        <f>AVERAGE(J5:J12)</f>
        <v>7.3760847964555554</v>
      </c>
      <c r="K18" s="93" t="s">
        <v>39</v>
      </c>
      <c r="L18" s="102">
        <f t="shared" ref="L18:T18" si="9">AVERAGE(L5:L16)</f>
        <v>112495.55074999999</v>
      </c>
      <c r="M18" s="103">
        <f t="shared" si="9"/>
        <v>62777.061250000013</v>
      </c>
      <c r="N18" s="102">
        <f t="shared" si="9"/>
        <v>10744.417625</v>
      </c>
      <c r="O18" s="103">
        <f t="shared" si="9"/>
        <v>3703.132177630569</v>
      </c>
      <c r="P18" s="103">
        <f t="shared" si="9"/>
        <v>2071.5166047427037</v>
      </c>
      <c r="Q18" s="103">
        <f t="shared" si="9"/>
        <v>354.6885787538402</v>
      </c>
      <c r="R18" s="104">
        <f>AVERAGE(R5:R12)</f>
        <v>279.91727789291997</v>
      </c>
      <c r="S18" s="104">
        <f>AVERAGE(S5:S12)</f>
        <v>26.150349544025254</v>
      </c>
      <c r="T18" s="105">
        <f t="shared" si="9"/>
        <v>28485.632135619755</v>
      </c>
      <c r="U18" s="93" t="s">
        <v>39</v>
      </c>
      <c r="V18" s="106">
        <f t="shared" ref="V18:AD18" si="10">AVERAGE(V5:V16)</f>
        <v>1541.1614224999998</v>
      </c>
      <c r="W18" s="106">
        <f t="shared" si="10"/>
        <v>782.89139875000012</v>
      </c>
      <c r="X18" s="106">
        <f t="shared" si="10"/>
        <v>182.536935</v>
      </c>
      <c r="Y18" s="106">
        <f t="shared" si="10"/>
        <v>50.681310217645937</v>
      </c>
      <c r="Z18" s="103">
        <f t="shared" si="10"/>
        <v>25.848824277553764</v>
      </c>
      <c r="AA18" s="103">
        <f t="shared" si="10"/>
        <v>6.029218467165899</v>
      </c>
      <c r="AB18" s="104">
        <f>AVERAGE(AB5:AB12)</f>
        <v>3.8643382629188814</v>
      </c>
      <c r="AC18" s="104">
        <f>AVERAGE(AC5:AC12)</f>
        <v>0.43676241950325145</v>
      </c>
      <c r="AD18" s="105">
        <f t="shared" si="10"/>
        <v>23036.959189839054</v>
      </c>
    </row>
    <row r="19" spans="1:30" ht="22.5" customHeight="1">
      <c r="A19" s="78"/>
      <c r="B19" s="78"/>
      <c r="C19" s="78"/>
      <c r="D19" s="78"/>
      <c r="E19" s="78"/>
      <c r="F19" s="107"/>
      <c r="G19" s="107"/>
      <c r="H19" s="108"/>
      <c r="I19" s="108"/>
      <c r="J19" s="109"/>
      <c r="K19" s="78"/>
      <c r="L19" s="107"/>
      <c r="M19" s="107"/>
      <c r="N19" s="110"/>
      <c r="O19" s="110"/>
      <c r="P19" s="110"/>
      <c r="Q19" s="110"/>
      <c r="R19" s="110"/>
      <c r="S19" s="110"/>
      <c r="T19" s="111"/>
      <c r="U19" s="78"/>
      <c r="V19" s="112"/>
      <c r="W19" s="112"/>
      <c r="X19" s="112"/>
      <c r="Y19" s="112"/>
      <c r="Z19" s="112"/>
      <c r="AA19" s="112"/>
      <c r="AB19" s="112"/>
      <c r="AC19" s="112"/>
      <c r="AD19" s="113"/>
    </row>
    <row r="20" spans="1:30" ht="22.5" customHeight="1">
      <c r="A20" s="114"/>
      <c r="B20" s="114"/>
      <c r="C20" s="114"/>
      <c r="D20" s="115"/>
      <c r="E20" s="114"/>
      <c r="F20" s="116"/>
      <c r="G20" s="116"/>
      <c r="T20" s="117"/>
      <c r="U20" s="116"/>
      <c r="V20" s="118"/>
      <c r="W20" s="118"/>
      <c r="X20" s="118"/>
      <c r="Y20" s="118"/>
      <c r="Z20" s="118"/>
      <c r="AA20" s="118"/>
      <c r="AB20" s="118"/>
      <c r="AC20" s="118"/>
      <c r="AD20" s="119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topLeftCell="A2" zoomScaleNormal="100" workbookViewId="0">
      <selection activeCell="N21" sqref="N21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256" width="11.42578125" style="2"/>
    <col min="257" max="257" width="15" style="2" customWidth="1"/>
    <col min="258" max="259" width="13.42578125" style="2" customWidth="1"/>
    <col min="260" max="263" width="11.5703125" style="2" customWidth="1"/>
    <col min="264" max="264" width="10.85546875" style="2" customWidth="1"/>
    <col min="265" max="267" width="11.5703125" style="2" customWidth="1"/>
    <col min="268" max="268" width="10.85546875" style="2" customWidth="1"/>
    <col min="269" max="512" width="11.42578125" style="2"/>
    <col min="513" max="513" width="15" style="2" customWidth="1"/>
    <col min="514" max="515" width="13.42578125" style="2" customWidth="1"/>
    <col min="516" max="519" width="11.5703125" style="2" customWidth="1"/>
    <col min="520" max="520" width="10.85546875" style="2" customWidth="1"/>
    <col min="521" max="523" width="11.5703125" style="2" customWidth="1"/>
    <col min="524" max="524" width="10.85546875" style="2" customWidth="1"/>
    <col min="525" max="768" width="11.42578125" style="2"/>
    <col min="769" max="769" width="15" style="2" customWidth="1"/>
    <col min="770" max="771" width="13.42578125" style="2" customWidth="1"/>
    <col min="772" max="775" width="11.5703125" style="2" customWidth="1"/>
    <col min="776" max="776" width="10.85546875" style="2" customWidth="1"/>
    <col min="777" max="779" width="11.5703125" style="2" customWidth="1"/>
    <col min="780" max="780" width="10.85546875" style="2" customWidth="1"/>
    <col min="781" max="1024" width="11.42578125" style="2"/>
    <col min="1025" max="1025" width="15" style="2" customWidth="1"/>
    <col min="1026" max="1027" width="13.42578125" style="2" customWidth="1"/>
    <col min="1028" max="1031" width="11.5703125" style="2" customWidth="1"/>
    <col min="1032" max="1032" width="10.85546875" style="2" customWidth="1"/>
    <col min="1033" max="1035" width="11.5703125" style="2" customWidth="1"/>
    <col min="1036" max="1036" width="10.85546875" style="2" customWidth="1"/>
    <col min="1037" max="1280" width="11.42578125" style="2"/>
    <col min="1281" max="1281" width="15" style="2" customWidth="1"/>
    <col min="1282" max="1283" width="13.42578125" style="2" customWidth="1"/>
    <col min="1284" max="1287" width="11.5703125" style="2" customWidth="1"/>
    <col min="1288" max="1288" width="10.85546875" style="2" customWidth="1"/>
    <col min="1289" max="1291" width="11.5703125" style="2" customWidth="1"/>
    <col min="1292" max="1292" width="10.85546875" style="2" customWidth="1"/>
    <col min="1293" max="1536" width="11.42578125" style="2"/>
    <col min="1537" max="1537" width="15" style="2" customWidth="1"/>
    <col min="1538" max="1539" width="13.42578125" style="2" customWidth="1"/>
    <col min="1540" max="1543" width="11.5703125" style="2" customWidth="1"/>
    <col min="1544" max="1544" width="10.85546875" style="2" customWidth="1"/>
    <col min="1545" max="1547" width="11.5703125" style="2" customWidth="1"/>
    <col min="1548" max="1548" width="10.85546875" style="2" customWidth="1"/>
    <col min="1549" max="1792" width="11.42578125" style="2"/>
    <col min="1793" max="1793" width="15" style="2" customWidth="1"/>
    <col min="1794" max="1795" width="13.42578125" style="2" customWidth="1"/>
    <col min="1796" max="1799" width="11.5703125" style="2" customWidth="1"/>
    <col min="1800" max="1800" width="10.85546875" style="2" customWidth="1"/>
    <col min="1801" max="1803" width="11.5703125" style="2" customWidth="1"/>
    <col min="1804" max="1804" width="10.85546875" style="2" customWidth="1"/>
    <col min="1805" max="2048" width="11.42578125" style="2"/>
    <col min="2049" max="2049" width="15" style="2" customWidth="1"/>
    <col min="2050" max="2051" width="13.42578125" style="2" customWidth="1"/>
    <col min="2052" max="2055" width="11.5703125" style="2" customWidth="1"/>
    <col min="2056" max="2056" width="10.85546875" style="2" customWidth="1"/>
    <col min="2057" max="2059" width="11.5703125" style="2" customWidth="1"/>
    <col min="2060" max="2060" width="10.85546875" style="2" customWidth="1"/>
    <col min="2061" max="2304" width="11.42578125" style="2"/>
    <col min="2305" max="2305" width="15" style="2" customWidth="1"/>
    <col min="2306" max="2307" width="13.42578125" style="2" customWidth="1"/>
    <col min="2308" max="2311" width="11.5703125" style="2" customWidth="1"/>
    <col min="2312" max="2312" width="10.85546875" style="2" customWidth="1"/>
    <col min="2313" max="2315" width="11.5703125" style="2" customWidth="1"/>
    <col min="2316" max="2316" width="10.85546875" style="2" customWidth="1"/>
    <col min="2317" max="2560" width="11.42578125" style="2"/>
    <col min="2561" max="2561" width="15" style="2" customWidth="1"/>
    <col min="2562" max="2563" width="13.42578125" style="2" customWidth="1"/>
    <col min="2564" max="2567" width="11.5703125" style="2" customWidth="1"/>
    <col min="2568" max="2568" width="10.85546875" style="2" customWidth="1"/>
    <col min="2569" max="2571" width="11.5703125" style="2" customWidth="1"/>
    <col min="2572" max="2572" width="10.85546875" style="2" customWidth="1"/>
    <col min="2573" max="2816" width="11.42578125" style="2"/>
    <col min="2817" max="2817" width="15" style="2" customWidth="1"/>
    <col min="2818" max="2819" width="13.42578125" style="2" customWidth="1"/>
    <col min="2820" max="2823" width="11.5703125" style="2" customWidth="1"/>
    <col min="2824" max="2824" width="10.85546875" style="2" customWidth="1"/>
    <col min="2825" max="2827" width="11.5703125" style="2" customWidth="1"/>
    <col min="2828" max="2828" width="10.85546875" style="2" customWidth="1"/>
    <col min="2829" max="3072" width="11.42578125" style="2"/>
    <col min="3073" max="3073" width="15" style="2" customWidth="1"/>
    <col min="3074" max="3075" width="13.42578125" style="2" customWidth="1"/>
    <col min="3076" max="3079" width="11.5703125" style="2" customWidth="1"/>
    <col min="3080" max="3080" width="10.85546875" style="2" customWidth="1"/>
    <col min="3081" max="3083" width="11.5703125" style="2" customWidth="1"/>
    <col min="3084" max="3084" width="10.85546875" style="2" customWidth="1"/>
    <col min="3085" max="3328" width="11.42578125" style="2"/>
    <col min="3329" max="3329" width="15" style="2" customWidth="1"/>
    <col min="3330" max="3331" width="13.42578125" style="2" customWidth="1"/>
    <col min="3332" max="3335" width="11.5703125" style="2" customWidth="1"/>
    <col min="3336" max="3336" width="10.85546875" style="2" customWidth="1"/>
    <col min="3337" max="3339" width="11.5703125" style="2" customWidth="1"/>
    <col min="3340" max="3340" width="10.85546875" style="2" customWidth="1"/>
    <col min="3341" max="3584" width="11.42578125" style="2"/>
    <col min="3585" max="3585" width="15" style="2" customWidth="1"/>
    <col min="3586" max="3587" width="13.42578125" style="2" customWidth="1"/>
    <col min="3588" max="3591" width="11.5703125" style="2" customWidth="1"/>
    <col min="3592" max="3592" width="10.85546875" style="2" customWidth="1"/>
    <col min="3593" max="3595" width="11.5703125" style="2" customWidth="1"/>
    <col min="3596" max="3596" width="10.85546875" style="2" customWidth="1"/>
    <col min="3597" max="3840" width="11.42578125" style="2"/>
    <col min="3841" max="3841" width="15" style="2" customWidth="1"/>
    <col min="3842" max="3843" width="13.42578125" style="2" customWidth="1"/>
    <col min="3844" max="3847" width="11.5703125" style="2" customWidth="1"/>
    <col min="3848" max="3848" width="10.85546875" style="2" customWidth="1"/>
    <col min="3849" max="3851" width="11.5703125" style="2" customWidth="1"/>
    <col min="3852" max="3852" width="10.85546875" style="2" customWidth="1"/>
    <col min="3853" max="4096" width="11.42578125" style="2"/>
    <col min="4097" max="4097" width="15" style="2" customWidth="1"/>
    <col min="4098" max="4099" width="13.42578125" style="2" customWidth="1"/>
    <col min="4100" max="4103" width="11.5703125" style="2" customWidth="1"/>
    <col min="4104" max="4104" width="10.85546875" style="2" customWidth="1"/>
    <col min="4105" max="4107" width="11.5703125" style="2" customWidth="1"/>
    <col min="4108" max="4108" width="10.85546875" style="2" customWidth="1"/>
    <col min="4109" max="4352" width="11.42578125" style="2"/>
    <col min="4353" max="4353" width="15" style="2" customWidth="1"/>
    <col min="4354" max="4355" width="13.42578125" style="2" customWidth="1"/>
    <col min="4356" max="4359" width="11.5703125" style="2" customWidth="1"/>
    <col min="4360" max="4360" width="10.85546875" style="2" customWidth="1"/>
    <col min="4361" max="4363" width="11.5703125" style="2" customWidth="1"/>
    <col min="4364" max="4364" width="10.85546875" style="2" customWidth="1"/>
    <col min="4365" max="4608" width="11.42578125" style="2"/>
    <col min="4609" max="4609" width="15" style="2" customWidth="1"/>
    <col min="4610" max="4611" width="13.42578125" style="2" customWidth="1"/>
    <col min="4612" max="4615" width="11.5703125" style="2" customWidth="1"/>
    <col min="4616" max="4616" width="10.85546875" style="2" customWidth="1"/>
    <col min="4617" max="4619" width="11.5703125" style="2" customWidth="1"/>
    <col min="4620" max="4620" width="10.85546875" style="2" customWidth="1"/>
    <col min="4621" max="4864" width="11.42578125" style="2"/>
    <col min="4865" max="4865" width="15" style="2" customWidth="1"/>
    <col min="4866" max="4867" width="13.42578125" style="2" customWidth="1"/>
    <col min="4868" max="4871" width="11.5703125" style="2" customWidth="1"/>
    <col min="4872" max="4872" width="10.85546875" style="2" customWidth="1"/>
    <col min="4873" max="4875" width="11.5703125" style="2" customWidth="1"/>
    <col min="4876" max="4876" width="10.85546875" style="2" customWidth="1"/>
    <col min="4877" max="5120" width="11.42578125" style="2"/>
    <col min="5121" max="5121" width="15" style="2" customWidth="1"/>
    <col min="5122" max="5123" width="13.42578125" style="2" customWidth="1"/>
    <col min="5124" max="5127" width="11.5703125" style="2" customWidth="1"/>
    <col min="5128" max="5128" width="10.85546875" style="2" customWidth="1"/>
    <col min="5129" max="5131" width="11.5703125" style="2" customWidth="1"/>
    <col min="5132" max="5132" width="10.85546875" style="2" customWidth="1"/>
    <col min="5133" max="5376" width="11.42578125" style="2"/>
    <col min="5377" max="5377" width="15" style="2" customWidth="1"/>
    <col min="5378" max="5379" width="13.42578125" style="2" customWidth="1"/>
    <col min="5380" max="5383" width="11.5703125" style="2" customWidth="1"/>
    <col min="5384" max="5384" width="10.85546875" style="2" customWidth="1"/>
    <col min="5385" max="5387" width="11.5703125" style="2" customWidth="1"/>
    <col min="5388" max="5388" width="10.85546875" style="2" customWidth="1"/>
    <col min="5389" max="5632" width="11.42578125" style="2"/>
    <col min="5633" max="5633" width="15" style="2" customWidth="1"/>
    <col min="5634" max="5635" width="13.42578125" style="2" customWidth="1"/>
    <col min="5636" max="5639" width="11.5703125" style="2" customWidth="1"/>
    <col min="5640" max="5640" width="10.85546875" style="2" customWidth="1"/>
    <col min="5641" max="5643" width="11.5703125" style="2" customWidth="1"/>
    <col min="5644" max="5644" width="10.85546875" style="2" customWidth="1"/>
    <col min="5645" max="5888" width="11.42578125" style="2"/>
    <col min="5889" max="5889" width="15" style="2" customWidth="1"/>
    <col min="5890" max="5891" width="13.42578125" style="2" customWidth="1"/>
    <col min="5892" max="5895" width="11.5703125" style="2" customWidth="1"/>
    <col min="5896" max="5896" width="10.85546875" style="2" customWidth="1"/>
    <col min="5897" max="5899" width="11.5703125" style="2" customWidth="1"/>
    <col min="5900" max="5900" width="10.85546875" style="2" customWidth="1"/>
    <col min="5901" max="6144" width="11.42578125" style="2"/>
    <col min="6145" max="6145" width="15" style="2" customWidth="1"/>
    <col min="6146" max="6147" width="13.42578125" style="2" customWidth="1"/>
    <col min="6148" max="6151" width="11.5703125" style="2" customWidth="1"/>
    <col min="6152" max="6152" width="10.85546875" style="2" customWidth="1"/>
    <col min="6153" max="6155" width="11.5703125" style="2" customWidth="1"/>
    <col min="6156" max="6156" width="10.85546875" style="2" customWidth="1"/>
    <col min="6157" max="6400" width="11.42578125" style="2"/>
    <col min="6401" max="6401" width="15" style="2" customWidth="1"/>
    <col min="6402" max="6403" width="13.42578125" style="2" customWidth="1"/>
    <col min="6404" max="6407" width="11.5703125" style="2" customWidth="1"/>
    <col min="6408" max="6408" width="10.85546875" style="2" customWidth="1"/>
    <col min="6409" max="6411" width="11.5703125" style="2" customWidth="1"/>
    <col min="6412" max="6412" width="10.85546875" style="2" customWidth="1"/>
    <col min="6413" max="6656" width="11.42578125" style="2"/>
    <col min="6657" max="6657" width="15" style="2" customWidth="1"/>
    <col min="6658" max="6659" width="13.42578125" style="2" customWidth="1"/>
    <col min="6660" max="6663" width="11.5703125" style="2" customWidth="1"/>
    <col min="6664" max="6664" width="10.85546875" style="2" customWidth="1"/>
    <col min="6665" max="6667" width="11.5703125" style="2" customWidth="1"/>
    <col min="6668" max="6668" width="10.85546875" style="2" customWidth="1"/>
    <col min="6669" max="6912" width="11.42578125" style="2"/>
    <col min="6913" max="6913" width="15" style="2" customWidth="1"/>
    <col min="6914" max="6915" width="13.42578125" style="2" customWidth="1"/>
    <col min="6916" max="6919" width="11.5703125" style="2" customWidth="1"/>
    <col min="6920" max="6920" width="10.85546875" style="2" customWidth="1"/>
    <col min="6921" max="6923" width="11.5703125" style="2" customWidth="1"/>
    <col min="6924" max="6924" width="10.85546875" style="2" customWidth="1"/>
    <col min="6925" max="7168" width="11.42578125" style="2"/>
    <col min="7169" max="7169" width="15" style="2" customWidth="1"/>
    <col min="7170" max="7171" width="13.42578125" style="2" customWidth="1"/>
    <col min="7172" max="7175" width="11.5703125" style="2" customWidth="1"/>
    <col min="7176" max="7176" width="10.85546875" style="2" customWidth="1"/>
    <col min="7177" max="7179" width="11.5703125" style="2" customWidth="1"/>
    <col min="7180" max="7180" width="10.85546875" style="2" customWidth="1"/>
    <col min="7181" max="7424" width="11.42578125" style="2"/>
    <col min="7425" max="7425" width="15" style="2" customWidth="1"/>
    <col min="7426" max="7427" width="13.42578125" style="2" customWidth="1"/>
    <col min="7428" max="7431" width="11.5703125" style="2" customWidth="1"/>
    <col min="7432" max="7432" width="10.85546875" style="2" customWidth="1"/>
    <col min="7433" max="7435" width="11.5703125" style="2" customWidth="1"/>
    <col min="7436" max="7436" width="10.85546875" style="2" customWidth="1"/>
    <col min="7437" max="7680" width="11.42578125" style="2"/>
    <col min="7681" max="7681" width="15" style="2" customWidth="1"/>
    <col min="7682" max="7683" width="13.42578125" style="2" customWidth="1"/>
    <col min="7684" max="7687" width="11.5703125" style="2" customWidth="1"/>
    <col min="7688" max="7688" width="10.85546875" style="2" customWidth="1"/>
    <col min="7689" max="7691" width="11.5703125" style="2" customWidth="1"/>
    <col min="7692" max="7692" width="10.85546875" style="2" customWidth="1"/>
    <col min="7693" max="7936" width="11.42578125" style="2"/>
    <col min="7937" max="7937" width="15" style="2" customWidth="1"/>
    <col min="7938" max="7939" width="13.42578125" style="2" customWidth="1"/>
    <col min="7940" max="7943" width="11.5703125" style="2" customWidth="1"/>
    <col min="7944" max="7944" width="10.85546875" style="2" customWidth="1"/>
    <col min="7945" max="7947" width="11.5703125" style="2" customWidth="1"/>
    <col min="7948" max="7948" width="10.85546875" style="2" customWidth="1"/>
    <col min="7949" max="8192" width="11.42578125" style="2"/>
    <col min="8193" max="8193" width="15" style="2" customWidth="1"/>
    <col min="8194" max="8195" width="13.42578125" style="2" customWidth="1"/>
    <col min="8196" max="8199" width="11.5703125" style="2" customWidth="1"/>
    <col min="8200" max="8200" width="10.85546875" style="2" customWidth="1"/>
    <col min="8201" max="8203" width="11.5703125" style="2" customWidth="1"/>
    <col min="8204" max="8204" width="10.85546875" style="2" customWidth="1"/>
    <col min="8205" max="8448" width="11.42578125" style="2"/>
    <col min="8449" max="8449" width="15" style="2" customWidth="1"/>
    <col min="8450" max="8451" width="13.42578125" style="2" customWidth="1"/>
    <col min="8452" max="8455" width="11.5703125" style="2" customWidth="1"/>
    <col min="8456" max="8456" width="10.85546875" style="2" customWidth="1"/>
    <col min="8457" max="8459" width="11.5703125" style="2" customWidth="1"/>
    <col min="8460" max="8460" width="10.85546875" style="2" customWidth="1"/>
    <col min="8461" max="8704" width="11.42578125" style="2"/>
    <col min="8705" max="8705" width="15" style="2" customWidth="1"/>
    <col min="8706" max="8707" width="13.42578125" style="2" customWidth="1"/>
    <col min="8708" max="8711" width="11.5703125" style="2" customWidth="1"/>
    <col min="8712" max="8712" width="10.85546875" style="2" customWidth="1"/>
    <col min="8713" max="8715" width="11.5703125" style="2" customWidth="1"/>
    <col min="8716" max="8716" width="10.85546875" style="2" customWidth="1"/>
    <col min="8717" max="8960" width="11.42578125" style="2"/>
    <col min="8961" max="8961" width="15" style="2" customWidth="1"/>
    <col min="8962" max="8963" width="13.42578125" style="2" customWidth="1"/>
    <col min="8964" max="8967" width="11.5703125" style="2" customWidth="1"/>
    <col min="8968" max="8968" width="10.85546875" style="2" customWidth="1"/>
    <col min="8969" max="8971" width="11.5703125" style="2" customWidth="1"/>
    <col min="8972" max="8972" width="10.85546875" style="2" customWidth="1"/>
    <col min="8973" max="9216" width="11.42578125" style="2"/>
    <col min="9217" max="9217" width="15" style="2" customWidth="1"/>
    <col min="9218" max="9219" width="13.42578125" style="2" customWidth="1"/>
    <col min="9220" max="9223" width="11.5703125" style="2" customWidth="1"/>
    <col min="9224" max="9224" width="10.85546875" style="2" customWidth="1"/>
    <col min="9225" max="9227" width="11.5703125" style="2" customWidth="1"/>
    <col min="9228" max="9228" width="10.85546875" style="2" customWidth="1"/>
    <col min="9229" max="9472" width="11.42578125" style="2"/>
    <col min="9473" max="9473" width="15" style="2" customWidth="1"/>
    <col min="9474" max="9475" width="13.42578125" style="2" customWidth="1"/>
    <col min="9476" max="9479" width="11.5703125" style="2" customWidth="1"/>
    <col min="9480" max="9480" width="10.85546875" style="2" customWidth="1"/>
    <col min="9481" max="9483" width="11.5703125" style="2" customWidth="1"/>
    <col min="9484" max="9484" width="10.85546875" style="2" customWidth="1"/>
    <col min="9485" max="9728" width="11.42578125" style="2"/>
    <col min="9729" max="9729" width="15" style="2" customWidth="1"/>
    <col min="9730" max="9731" width="13.42578125" style="2" customWidth="1"/>
    <col min="9732" max="9735" width="11.5703125" style="2" customWidth="1"/>
    <col min="9736" max="9736" width="10.85546875" style="2" customWidth="1"/>
    <col min="9737" max="9739" width="11.5703125" style="2" customWidth="1"/>
    <col min="9740" max="9740" width="10.85546875" style="2" customWidth="1"/>
    <col min="9741" max="9984" width="11.42578125" style="2"/>
    <col min="9985" max="9985" width="15" style="2" customWidth="1"/>
    <col min="9986" max="9987" width="13.42578125" style="2" customWidth="1"/>
    <col min="9988" max="9991" width="11.5703125" style="2" customWidth="1"/>
    <col min="9992" max="9992" width="10.85546875" style="2" customWidth="1"/>
    <col min="9993" max="9995" width="11.5703125" style="2" customWidth="1"/>
    <col min="9996" max="9996" width="10.85546875" style="2" customWidth="1"/>
    <col min="9997" max="10240" width="11.42578125" style="2"/>
    <col min="10241" max="10241" width="15" style="2" customWidth="1"/>
    <col min="10242" max="10243" width="13.42578125" style="2" customWidth="1"/>
    <col min="10244" max="10247" width="11.5703125" style="2" customWidth="1"/>
    <col min="10248" max="10248" width="10.85546875" style="2" customWidth="1"/>
    <col min="10249" max="10251" width="11.5703125" style="2" customWidth="1"/>
    <col min="10252" max="10252" width="10.85546875" style="2" customWidth="1"/>
    <col min="10253" max="10496" width="11.42578125" style="2"/>
    <col min="10497" max="10497" width="15" style="2" customWidth="1"/>
    <col min="10498" max="10499" width="13.42578125" style="2" customWidth="1"/>
    <col min="10500" max="10503" width="11.5703125" style="2" customWidth="1"/>
    <col min="10504" max="10504" width="10.85546875" style="2" customWidth="1"/>
    <col min="10505" max="10507" width="11.5703125" style="2" customWidth="1"/>
    <col min="10508" max="10508" width="10.85546875" style="2" customWidth="1"/>
    <col min="10509" max="10752" width="11.42578125" style="2"/>
    <col min="10753" max="10753" width="15" style="2" customWidth="1"/>
    <col min="10754" max="10755" width="13.42578125" style="2" customWidth="1"/>
    <col min="10756" max="10759" width="11.5703125" style="2" customWidth="1"/>
    <col min="10760" max="10760" width="10.85546875" style="2" customWidth="1"/>
    <col min="10761" max="10763" width="11.5703125" style="2" customWidth="1"/>
    <col min="10764" max="10764" width="10.85546875" style="2" customWidth="1"/>
    <col min="10765" max="11008" width="11.42578125" style="2"/>
    <col min="11009" max="11009" width="15" style="2" customWidth="1"/>
    <col min="11010" max="11011" width="13.42578125" style="2" customWidth="1"/>
    <col min="11012" max="11015" width="11.5703125" style="2" customWidth="1"/>
    <col min="11016" max="11016" width="10.85546875" style="2" customWidth="1"/>
    <col min="11017" max="11019" width="11.5703125" style="2" customWidth="1"/>
    <col min="11020" max="11020" width="10.85546875" style="2" customWidth="1"/>
    <col min="11021" max="11264" width="11.42578125" style="2"/>
    <col min="11265" max="11265" width="15" style="2" customWidth="1"/>
    <col min="11266" max="11267" width="13.42578125" style="2" customWidth="1"/>
    <col min="11268" max="11271" width="11.5703125" style="2" customWidth="1"/>
    <col min="11272" max="11272" width="10.85546875" style="2" customWidth="1"/>
    <col min="11273" max="11275" width="11.5703125" style="2" customWidth="1"/>
    <col min="11276" max="11276" width="10.85546875" style="2" customWidth="1"/>
    <col min="11277" max="11520" width="11.42578125" style="2"/>
    <col min="11521" max="11521" width="15" style="2" customWidth="1"/>
    <col min="11522" max="11523" width="13.42578125" style="2" customWidth="1"/>
    <col min="11524" max="11527" width="11.5703125" style="2" customWidth="1"/>
    <col min="11528" max="11528" width="10.85546875" style="2" customWidth="1"/>
    <col min="11529" max="11531" width="11.5703125" style="2" customWidth="1"/>
    <col min="11532" max="11532" width="10.85546875" style="2" customWidth="1"/>
    <col min="11533" max="11776" width="11.42578125" style="2"/>
    <col min="11777" max="11777" width="15" style="2" customWidth="1"/>
    <col min="11778" max="11779" width="13.42578125" style="2" customWidth="1"/>
    <col min="11780" max="11783" width="11.5703125" style="2" customWidth="1"/>
    <col min="11784" max="11784" width="10.85546875" style="2" customWidth="1"/>
    <col min="11785" max="11787" width="11.5703125" style="2" customWidth="1"/>
    <col min="11788" max="11788" width="10.85546875" style="2" customWidth="1"/>
    <col min="11789" max="12032" width="11.42578125" style="2"/>
    <col min="12033" max="12033" width="15" style="2" customWidth="1"/>
    <col min="12034" max="12035" width="13.42578125" style="2" customWidth="1"/>
    <col min="12036" max="12039" width="11.5703125" style="2" customWidth="1"/>
    <col min="12040" max="12040" width="10.85546875" style="2" customWidth="1"/>
    <col min="12041" max="12043" width="11.5703125" style="2" customWidth="1"/>
    <col min="12044" max="12044" width="10.85546875" style="2" customWidth="1"/>
    <col min="12045" max="12288" width="11.42578125" style="2"/>
    <col min="12289" max="12289" width="15" style="2" customWidth="1"/>
    <col min="12290" max="12291" width="13.42578125" style="2" customWidth="1"/>
    <col min="12292" max="12295" width="11.5703125" style="2" customWidth="1"/>
    <col min="12296" max="12296" width="10.85546875" style="2" customWidth="1"/>
    <col min="12297" max="12299" width="11.5703125" style="2" customWidth="1"/>
    <col min="12300" max="12300" width="10.85546875" style="2" customWidth="1"/>
    <col min="12301" max="12544" width="11.42578125" style="2"/>
    <col min="12545" max="12545" width="15" style="2" customWidth="1"/>
    <col min="12546" max="12547" width="13.42578125" style="2" customWidth="1"/>
    <col min="12548" max="12551" width="11.5703125" style="2" customWidth="1"/>
    <col min="12552" max="12552" width="10.85546875" style="2" customWidth="1"/>
    <col min="12553" max="12555" width="11.5703125" style="2" customWidth="1"/>
    <col min="12556" max="12556" width="10.85546875" style="2" customWidth="1"/>
    <col min="12557" max="12800" width="11.42578125" style="2"/>
    <col min="12801" max="12801" width="15" style="2" customWidth="1"/>
    <col min="12802" max="12803" width="13.42578125" style="2" customWidth="1"/>
    <col min="12804" max="12807" width="11.5703125" style="2" customWidth="1"/>
    <col min="12808" max="12808" width="10.85546875" style="2" customWidth="1"/>
    <col min="12809" max="12811" width="11.5703125" style="2" customWidth="1"/>
    <col min="12812" max="12812" width="10.85546875" style="2" customWidth="1"/>
    <col min="12813" max="13056" width="11.42578125" style="2"/>
    <col min="13057" max="13057" width="15" style="2" customWidth="1"/>
    <col min="13058" max="13059" width="13.42578125" style="2" customWidth="1"/>
    <col min="13060" max="13063" width="11.5703125" style="2" customWidth="1"/>
    <col min="13064" max="13064" width="10.85546875" style="2" customWidth="1"/>
    <col min="13065" max="13067" width="11.5703125" style="2" customWidth="1"/>
    <col min="13068" max="13068" width="10.85546875" style="2" customWidth="1"/>
    <col min="13069" max="13312" width="11.42578125" style="2"/>
    <col min="13313" max="13313" width="15" style="2" customWidth="1"/>
    <col min="13314" max="13315" width="13.42578125" style="2" customWidth="1"/>
    <col min="13316" max="13319" width="11.5703125" style="2" customWidth="1"/>
    <col min="13320" max="13320" width="10.85546875" style="2" customWidth="1"/>
    <col min="13321" max="13323" width="11.5703125" style="2" customWidth="1"/>
    <col min="13324" max="13324" width="10.85546875" style="2" customWidth="1"/>
    <col min="13325" max="13568" width="11.42578125" style="2"/>
    <col min="13569" max="13569" width="15" style="2" customWidth="1"/>
    <col min="13570" max="13571" width="13.42578125" style="2" customWidth="1"/>
    <col min="13572" max="13575" width="11.5703125" style="2" customWidth="1"/>
    <col min="13576" max="13576" width="10.85546875" style="2" customWidth="1"/>
    <col min="13577" max="13579" width="11.5703125" style="2" customWidth="1"/>
    <col min="13580" max="13580" width="10.85546875" style="2" customWidth="1"/>
    <col min="13581" max="13824" width="11.42578125" style="2"/>
    <col min="13825" max="13825" width="15" style="2" customWidth="1"/>
    <col min="13826" max="13827" width="13.42578125" style="2" customWidth="1"/>
    <col min="13828" max="13831" width="11.5703125" style="2" customWidth="1"/>
    <col min="13832" max="13832" width="10.85546875" style="2" customWidth="1"/>
    <col min="13833" max="13835" width="11.5703125" style="2" customWidth="1"/>
    <col min="13836" max="13836" width="10.85546875" style="2" customWidth="1"/>
    <col min="13837" max="14080" width="11.42578125" style="2"/>
    <col min="14081" max="14081" width="15" style="2" customWidth="1"/>
    <col min="14082" max="14083" width="13.42578125" style="2" customWidth="1"/>
    <col min="14084" max="14087" width="11.5703125" style="2" customWidth="1"/>
    <col min="14088" max="14088" width="10.85546875" style="2" customWidth="1"/>
    <col min="14089" max="14091" width="11.5703125" style="2" customWidth="1"/>
    <col min="14092" max="14092" width="10.85546875" style="2" customWidth="1"/>
    <col min="14093" max="14336" width="11.42578125" style="2"/>
    <col min="14337" max="14337" width="15" style="2" customWidth="1"/>
    <col min="14338" max="14339" width="13.42578125" style="2" customWidth="1"/>
    <col min="14340" max="14343" width="11.5703125" style="2" customWidth="1"/>
    <col min="14344" max="14344" width="10.85546875" style="2" customWidth="1"/>
    <col min="14345" max="14347" width="11.5703125" style="2" customWidth="1"/>
    <col min="14348" max="14348" width="10.85546875" style="2" customWidth="1"/>
    <col min="14349" max="14592" width="11.42578125" style="2"/>
    <col min="14593" max="14593" width="15" style="2" customWidth="1"/>
    <col min="14594" max="14595" width="13.42578125" style="2" customWidth="1"/>
    <col min="14596" max="14599" width="11.5703125" style="2" customWidth="1"/>
    <col min="14600" max="14600" width="10.85546875" style="2" customWidth="1"/>
    <col min="14601" max="14603" width="11.5703125" style="2" customWidth="1"/>
    <col min="14604" max="14604" width="10.85546875" style="2" customWidth="1"/>
    <col min="14605" max="14848" width="11.42578125" style="2"/>
    <col min="14849" max="14849" width="15" style="2" customWidth="1"/>
    <col min="14850" max="14851" width="13.42578125" style="2" customWidth="1"/>
    <col min="14852" max="14855" width="11.5703125" style="2" customWidth="1"/>
    <col min="14856" max="14856" width="10.85546875" style="2" customWidth="1"/>
    <col min="14857" max="14859" width="11.5703125" style="2" customWidth="1"/>
    <col min="14860" max="14860" width="10.85546875" style="2" customWidth="1"/>
    <col min="14861" max="15104" width="11.42578125" style="2"/>
    <col min="15105" max="15105" width="15" style="2" customWidth="1"/>
    <col min="15106" max="15107" width="13.42578125" style="2" customWidth="1"/>
    <col min="15108" max="15111" width="11.5703125" style="2" customWidth="1"/>
    <col min="15112" max="15112" width="10.85546875" style="2" customWidth="1"/>
    <col min="15113" max="15115" width="11.5703125" style="2" customWidth="1"/>
    <col min="15116" max="15116" width="10.85546875" style="2" customWidth="1"/>
    <col min="15117" max="15360" width="11.42578125" style="2"/>
    <col min="15361" max="15361" width="15" style="2" customWidth="1"/>
    <col min="15362" max="15363" width="13.42578125" style="2" customWidth="1"/>
    <col min="15364" max="15367" width="11.5703125" style="2" customWidth="1"/>
    <col min="15368" max="15368" width="10.85546875" style="2" customWidth="1"/>
    <col min="15369" max="15371" width="11.5703125" style="2" customWidth="1"/>
    <col min="15372" max="15372" width="10.85546875" style="2" customWidth="1"/>
    <col min="15373" max="15616" width="11.42578125" style="2"/>
    <col min="15617" max="15617" width="15" style="2" customWidth="1"/>
    <col min="15618" max="15619" width="13.42578125" style="2" customWidth="1"/>
    <col min="15620" max="15623" width="11.5703125" style="2" customWidth="1"/>
    <col min="15624" max="15624" width="10.85546875" style="2" customWidth="1"/>
    <col min="15625" max="15627" width="11.5703125" style="2" customWidth="1"/>
    <col min="15628" max="15628" width="10.85546875" style="2" customWidth="1"/>
    <col min="15629" max="15872" width="11.42578125" style="2"/>
    <col min="15873" max="15873" width="15" style="2" customWidth="1"/>
    <col min="15874" max="15875" width="13.42578125" style="2" customWidth="1"/>
    <col min="15876" max="15879" width="11.5703125" style="2" customWidth="1"/>
    <col min="15880" max="15880" width="10.85546875" style="2" customWidth="1"/>
    <col min="15881" max="15883" width="11.5703125" style="2" customWidth="1"/>
    <col min="15884" max="15884" width="10.85546875" style="2" customWidth="1"/>
    <col min="15885" max="16128" width="11.42578125" style="2"/>
    <col min="16129" max="16129" width="15" style="2" customWidth="1"/>
    <col min="16130" max="16131" width="13.42578125" style="2" customWidth="1"/>
    <col min="16132" max="16135" width="11.5703125" style="2" customWidth="1"/>
    <col min="16136" max="16136" width="10.85546875" style="2" customWidth="1"/>
    <col min="16137" max="16139" width="11.5703125" style="2" customWidth="1"/>
    <col min="16140" max="16140" width="10.85546875" style="2" customWidth="1"/>
    <col min="16141" max="16384" width="11.42578125" style="2"/>
  </cols>
  <sheetData>
    <row r="1" spans="1:15" ht="45.75" customHeight="1">
      <c r="A1" s="1" t="s">
        <v>40</v>
      </c>
    </row>
    <row r="2" spans="1:15" ht="31.5" customHeight="1" thickBot="1"/>
    <row r="3" spans="1:15" ht="33" customHeight="1">
      <c r="A3" s="120">
        <v>2013</v>
      </c>
      <c r="B3" s="121" t="s">
        <v>41</v>
      </c>
      <c r="C3" s="122" t="s">
        <v>42</v>
      </c>
      <c r="D3" s="123" t="s">
        <v>5</v>
      </c>
      <c r="E3" s="124" t="s">
        <v>6</v>
      </c>
      <c r="F3" s="125"/>
      <c r="G3" s="125"/>
      <c r="H3" s="126"/>
      <c r="I3" s="124" t="s">
        <v>7</v>
      </c>
      <c r="J3" s="125"/>
      <c r="K3" s="125"/>
      <c r="L3" s="126"/>
    </row>
    <row r="4" spans="1:15" ht="45.75" thickBot="1">
      <c r="A4" s="12"/>
      <c r="B4" s="127"/>
      <c r="C4" s="128"/>
      <c r="D4" s="129" t="s">
        <v>43</v>
      </c>
      <c r="E4" s="130" t="s">
        <v>44</v>
      </c>
      <c r="F4" s="131" t="s">
        <v>45</v>
      </c>
      <c r="G4" s="131" t="s">
        <v>46</v>
      </c>
      <c r="H4" s="132" t="s">
        <v>47</v>
      </c>
      <c r="I4" s="130" t="s">
        <v>44</v>
      </c>
      <c r="J4" s="131" t="s">
        <v>48</v>
      </c>
      <c r="K4" s="131" t="s">
        <v>46</v>
      </c>
      <c r="L4" s="132" t="s">
        <v>47</v>
      </c>
    </row>
    <row r="5" spans="1:15" ht="20.25" customHeight="1">
      <c r="A5" s="31" t="s">
        <v>26</v>
      </c>
      <c r="B5" s="36">
        <f>'[1]Récap. '!F5</f>
        <v>491923</v>
      </c>
      <c r="C5" s="133">
        <f>'[1]Récap. '!G5/60</f>
        <v>0</v>
      </c>
      <c r="D5" s="134">
        <f>'[1]Récap. '!H5/1000</f>
        <v>2.6512580000000008</v>
      </c>
      <c r="E5" s="135">
        <f>'[1]Récap. '!L5/1000</f>
        <v>111.98389299999999</v>
      </c>
      <c r="F5" s="42">
        <f>'[1]Récap. '!N5/1000</f>
        <v>10.869618999999997</v>
      </c>
      <c r="G5" s="42">
        <f t="shared" ref="G5:G16" si="0">E5-F5</f>
        <v>101.11427399999999</v>
      </c>
      <c r="H5" s="40">
        <f>G5/E5*100</f>
        <v>90.29358713221373</v>
      </c>
      <c r="I5" s="135">
        <f>'[1]Récap. '!V5/1000</f>
        <v>1.4834230999999998</v>
      </c>
      <c r="J5" s="42">
        <f>'[1]Récap. '!X5/1000</f>
        <v>0.27453835000000004</v>
      </c>
      <c r="K5" s="42">
        <f t="shared" ref="K5:K16" si="1">I5-J5</f>
        <v>1.2088847499999997</v>
      </c>
      <c r="L5" s="40">
        <f>K5/I5*100</f>
        <v>81.492916619675128</v>
      </c>
      <c r="N5" s="136"/>
      <c r="O5" s="4"/>
    </row>
    <row r="6" spans="1:15" ht="20.25" customHeight="1">
      <c r="A6" s="48" t="s">
        <v>27</v>
      </c>
      <c r="B6" s="52">
        <f>'[2]Récap. '!F6</f>
        <v>503051</v>
      </c>
      <c r="C6" s="137">
        <f>'[2]Récap. '!G6/60</f>
        <v>514.5</v>
      </c>
      <c r="D6" s="138">
        <f>'[2]Récap. '!H6/1000</f>
        <v>3.2331440000000002</v>
      </c>
      <c r="E6" s="139">
        <f>'[2]Récap. '!L6/1000</f>
        <v>100.909856</v>
      </c>
      <c r="F6" s="57">
        <f>'[2]Récap. '!N6/1000</f>
        <v>10.971991000000004</v>
      </c>
      <c r="G6" s="72">
        <f t="shared" si="0"/>
        <v>89.937865000000002</v>
      </c>
      <c r="H6" s="55">
        <f t="shared" ref="H6:H16" si="2">G6/E6*100</f>
        <v>89.126938205124389</v>
      </c>
      <c r="I6" s="139">
        <f>'[2]Récap. '!V6/1000</f>
        <v>1.2596818699999996</v>
      </c>
      <c r="J6" s="57">
        <f>'[2]Récap. '!X6/1000</f>
        <v>0.22611034000000005</v>
      </c>
      <c r="K6" s="57">
        <f t="shared" si="1"/>
        <v>1.0335715299999997</v>
      </c>
      <c r="L6" s="55">
        <f t="shared" ref="L6:L16" si="3">K6/I6*100</f>
        <v>82.050202881779981</v>
      </c>
      <c r="N6" s="136"/>
      <c r="O6" s="4"/>
    </row>
    <row r="7" spans="1:15" ht="20.25" customHeight="1">
      <c r="A7" s="48" t="s">
        <v>28</v>
      </c>
      <c r="B7" s="52">
        <f>'[3]Récap. '!F7</f>
        <v>408076</v>
      </c>
      <c r="C7" s="137">
        <f>'[3]Récap. '!G7/60</f>
        <v>0</v>
      </c>
      <c r="D7" s="138">
        <f>'[3]Récap. '!H7/1000</f>
        <v>3.1003159999999998</v>
      </c>
      <c r="E7" s="139">
        <f>'[3]Récap. '!L7/1000</f>
        <v>129.50938800000003</v>
      </c>
      <c r="F7" s="57">
        <f>'[3]Récap. '!N7/1000</f>
        <v>11.034844999999999</v>
      </c>
      <c r="G7" s="57">
        <f t="shared" si="0"/>
        <v>118.47454300000003</v>
      </c>
      <c r="H7" s="55">
        <f t="shared" si="2"/>
        <v>91.479501856653044</v>
      </c>
      <c r="I7" s="139">
        <f>'[3]Récap. '!V7/1000</f>
        <v>1.7087284300000001</v>
      </c>
      <c r="J7" s="57">
        <f>'[3]Récap. '!X7/1000</f>
        <v>0.24078772999999998</v>
      </c>
      <c r="K7" s="57">
        <f t="shared" si="1"/>
        <v>1.4679407000000002</v>
      </c>
      <c r="L7" s="55">
        <f t="shared" si="3"/>
        <v>85.908367545567216</v>
      </c>
      <c r="N7" s="136"/>
      <c r="O7" s="4"/>
    </row>
    <row r="8" spans="1:15" ht="20.25" customHeight="1">
      <c r="A8" s="48" t="s">
        <v>29</v>
      </c>
      <c r="B8" s="52">
        <f>'[4]Récap. '!F8</f>
        <v>476590</v>
      </c>
      <c r="C8" s="137">
        <f>'[4]Récap. '!G8/60</f>
        <v>415</v>
      </c>
      <c r="D8" s="138">
        <f>'[4]Récap. '!H8/1000</f>
        <v>4.3520855000000003</v>
      </c>
      <c r="E8" s="139">
        <f>'[4]Récap. '!L8/1000</f>
        <v>120.7774</v>
      </c>
      <c r="F8" s="57">
        <f>'[4]Récap. '!N8/1000</f>
        <v>13.980159999999996</v>
      </c>
      <c r="G8" s="57">
        <f t="shared" si="0"/>
        <v>106.79724</v>
      </c>
      <c r="H8" s="55">
        <f t="shared" si="2"/>
        <v>88.424854318771565</v>
      </c>
      <c r="I8" s="139">
        <f>'[4]Récap. '!V8/1000</f>
        <v>1.6159040500000001</v>
      </c>
      <c r="J8" s="57">
        <f>'[4]Récap. '!X8/1000</f>
        <v>0.17104807</v>
      </c>
      <c r="K8" s="57">
        <f t="shared" si="1"/>
        <v>1.4448559800000003</v>
      </c>
      <c r="L8" s="55">
        <f t="shared" si="3"/>
        <v>89.414713701596341</v>
      </c>
      <c r="N8" s="140"/>
      <c r="O8" s="4"/>
    </row>
    <row r="9" spans="1:15" ht="20.25" customHeight="1">
      <c r="A9" s="48" t="s">
        <v>30</v>
      </c>
      <c r="B9" s="52">
        <f>'[5]Récap. '!F9</f>
        <v>447000</v>
      </c>
      <c r="C9" s="137">
        <f>'[5]Récap. '!G9/60</f>
        <v>49</v>
      </c>
      <c r="D9" s="138">
        <f>'[5]Récap. '!H9/1000</f>
        <v>3.1173809999999995</v>
      </c>
      <c r="E9" s="139">
        <f>'[5]Récap. '!L9/1000</f>
        <v>122.908816</v>
      </c>
      <c r="F9" s="57">
        <f>'[5]Récap. '!N9/1000</f>
        <v>12.229413999999997</v>
      </c>
      <c r="G9" s="57">
        <f t="shared" si="0"/>
        <v>110.67940200000001</v>
      </c>
      <c r="H9" s="55">
        <f t="shared" si="2"/>
        <v>90.050010733160107</v>
      </c>
      <c r="I9" s="139">
        <f>'[5]Récap. '!V9/1000</f>
        <v>1.7467234600000003</v>
      </c>
      <c r="J9" s="57">
        <f>'[5]Récap. '!X9/1000</f>
        <v>0.15667821000000001</v>
      </c>
      <c r="K9" s="57">
        <f t="shared" si="1"/>
        <v>1.5900452500000004</v>
      </c>
      <c r="L9" s="55">
        <f t="shared" si="3"/>
        <v>91.030165129859768</v>
      </c>
      <c r="N9" s="136"/>
      <c r="O9" s="4"/>
    </row>
    <row r="10" spans="1:15" ht="20.25" customHeight="1">
      <c r="A10" s="48" t="s">
        <v>31</v>
      </c>
      <c r="B10" s="52">
        <f>'[6]Récap. '!F10</f>
        <v>377563</v>
      </c>
      <c r="C10" s="137">
        <f>'[6]Récap. '!G10/60</f>
        <v>200</v>
      </c>
      <c r="D10" s="138">
        <f>'[6]Récap. '!H10/1000</f>
        <v>3.0814460000000001</v>
      </c>
      <c r="E10" s="139">
        <f>'[6]Récap. '!L10/1000</f>
        <v>107.24845300000001</v>
      </c>
      <c r="F10" s="57">
        <f>'[6]Récap. '!N10/1000</f>
        <v>10.975522</v>
      </c>
      <c r="G10" s="57">
        <f t="shared" si="0"/>
        <v>96.272931000000014</v>
      </c>
      <c r="H10" s="55">
        <f t="shared" si="2"/>
        <v>89.766265439744856</v>
      </c>
      <c r="I10" s="139">
        <f>'[6]Récap. '!V10/1000</f>
        <v>1.5253251299999999</v>
      </c>
      <c r="J10" s="57">
        <f>'[6]Récap. '!X10/1000</f>
        <v>0.15068968999999999</v>
      </c>
      <c r="K10" s="57">
        <f t="shared" si="1"/>
        <v>1.37463544</v>
      </c>
      <c r="L10" s="55">
        <f t="shared" si="3"/>
        <v>90.120815094680836</v>
      </c>
      <c r="N10" s="136"/>
      <c r="O10" s="4"/>
    </row>
    <row r="11" spans="1:15" ht="20.25" customHeight="1">
      <c r="A11" s="48" t="s">
        <v>32</v>
      </c>
      <c r="B11" s="52">
        <f>'[7]Récap. '!F11</f>
        <v>316219</v>
      </c>
      <c r="C11" s="137">
        <f>'[7]Récap. '!G11/60</f>
        <v>851.5</v>
      </c>
      <c r="D11" s="138">
        <f>'[7]Récap. '!H11/1000</f>
        <v>2.2835895000000002</v>
      </c>
      <c r="E11" s="139">
        <f>'[7]Récap. '!L11/1000</f>
        <v>104.69460000000004</v>
      </c>
      <c r="F11" s="57">
        <f>'[7]Récap. '!N11/1000</f>
        <v>7.7338679999999993</v>
      </c>
      <c r="G11" s="57">
        <f t="shared" si="0"/>
        <v>96.960732000000036</v>
      </c>
      <c r="H11" s="55">
        <f t="shared" si="2"/>
        <v>92.612925595016364</v>
      </c>
      <c r="I11" s="139">
        <f>'[7]Récap. '!V11/1000</f>
        <v>1.46867679</v>
      </c>
      <c r="J11" s="57">
        <f>'[7]Récap. '!X11/1000</f>
        <v>0.13954275000000002</v>
      </c>
      <c r="K11" s="57">
        <f t="shared" si="1"/>
        <v>1.32913404</v>
      </c>
      <c r="L11" s="55">
        <f t="shared" si="3"/>
        <v>90.498743430132095</v>
      </c>
      <c r="N11" s="141"/>
      <c r="O11" s="4"/>
    </row>
    <row r="12" spans="1:15" ht="20.25" customHeight="1">
      <c r="A12" s="48" t="s">
        <v>33</v>
      </c>
      <c r="B12" s="52">
        <f>'[8]Récap. '!F12</f>
        <v>291059</v>
      </c>
      <c r="C12" s="137">
        <f>'[8]Récap. '!G12/60</f>
        <v>153</v>
      </c>
      <c r="D12" s="138">
        <f>'[8]Récap. '!H12/1000</f>
        <v>2.3593104999999994</v>
      </c>
      <c r="E12" s="139">
        <f>'[8]Récap. '!L12/1000</f>
        <v>101.932</v>
      </c>
      <c r="F12" s="57">
        <f>'[8]Récap. '!N12/1000</f>
        <v>8.1599219999999999</v>
      </c>
      <c r="G12" s="57">
        <f t="shared" si="0"/>
        <v>93.772078000000008</v>
      </c>
      <c r="H12" s="55">
        <f t="shared" si="2"/>
        <v>91.994739630341797</v>
      </c>
      <c r="I12" s="139">
        <f>'[8]Récap. '!V12/1000</f>
        <v>1.5208285500000001</v>
      </c>
      <c r="J12" s="57">
        <f>'[8]Récap. '!X12/1000</f>
        <v>0.10090033999999999</v>
      </c>
      <c r="K12" s="57">
        <f t="shared" si="1"/>
        <v>1.4199282100000001</v>
      </c>
      <c r="L12" s="55">
        <f t="shared" si="3"/>
        <v>93.365436228824095</v>
      </c>
      <c r="N12" s="136"/>
      <c r="O12" s="4"/>
    </row>
    <row r="13" spans="1:15" ht="20.25" customHeight="1">
      <c r="A13" s="48" t="s">
        <v>34</v>
      </c>
      <c r="B13" s="52"/>
      <c r="C13" s="137"/>
      <c r="D13" s="138"/>
      <c r="E13" s="139"/>
      <c r="F13" s="57"/>
      <c r="G13" s="57">
        <f t="shared" si="0"/>
        <v>0</v>
      </c>
      <c r="H13" s="55" t="e">
        <f t="shared" si="2"/>
        <v>#DIV/0!</v>
      </c>
      <c r="I13" s="139"/>
      <c r="J13" s="57"/>
      <c r="K13" s="57">
        <f t="shared" si="1"/>
        <v>0</v>
      </c>
      <c r="L13" s="55" t="e">
        <f t="shared" si="3"/>
        <v>#DIV/0!</v>
      </c>
      <c r="N13" s="136"/>
      <c r="O13" s="4"/>
    </row>
    <row r="14" spans="1:15" ht="20.25" customHeight="1">
      <c r="A14" s="48" t="s">
        <v>35</v>
      </c>
      <c r="B14" s="52"/>
      <c r="C14" s="137"/>
      <c r="D14" s="138"/>
      <c r="E14" s="139"/>
      <c r="F14" s="57"/>
      <c r="G14" s="57">
        <f t="shared" si="0"/>
        <v>0</v>
      </c>
      <c r="H14" s="55" t="e">
        <f t="shared" si="2"/>
        <v>#DIV/0!</v>
      </c>
      <c r="I14" s="139"/>
      <c r="J14" s="57"/>
      <c r="K14" s="57">
        <f t="shared" si="1"/>
        <v>0</v>
      </c>
      <c r="L14" s="55" t="e">
        <f t="shared" si="3"/>
        <v>#DIV/0!</v>
      </c>
      <c r="N14" s="136"/>
      <c r="O14" s="4"/>
    </row>
    <row r="15" spans="1:15" ht="20.25" customHeight="1">
      <c r="A15" s="48" t="s">
        <v>36</v>
      </c>
      <c r="B15" s="52"/>
      <c r="C15" s="137"/>
      <c r="D15" s="138"/>
      <c r="E15" s="139"/>
      <c r="F15" s="57"/>
      <c r="G15" s="57">
        <f t="shared" si="0"/>
        <v>0</v>
      </c>
      <c r="H15" s="55" t="e">
        <f t="shared" si="2"/>
        <v>#DIV/0!</v>
      </c>
      <c r="I15" s="139"/>
      <c r="J15" s="57"/>
      <c r="K15" s="57">
        <f t="shared" si="1"/>
        <v>0</v>
      </c>
      <c r="L15" s="55" t="e">
        <f t="shared" si="3"/>
        <v>#DIV/0!</v>
      </c>
      <c r="N15" s="136"/>
      <c r="O15" s="4"/>
    </row>
    <row r="16" spans="1:15" ht="20.25" customHeight="1" thickBot="1">
      <c r="A16" s="62" t="s">
        <v>37</v>
      </c>
      <c r="B16" s="52"/>
      <c r="C16" s="137"/>
      <c r="D16" s="138"/>
      <c r="E16" s="139"/>
      <c r="F16" s="57"/>
      <c r="G16" s="57">
        <f t="shared" si="0"/>
        <v>0</v>
      </c>
      <c r="H16" s="142" t="e">
        <f t="shared" si="2"/>
        <v>#DIV/0!</v>
      </c>
      <c r="I16" s="139"/>
      <c r="J16" s="57"/>
      <c r="K16" s="57">
        <f t="shared" si="1"/>
        <v>0</v>
      </c>
      <c r="L16" s="70" t="e">
        <f t="shared" si="3"/>
        <v>#DIV/0!</v>
      </c>
      <c r="N16" s="136"/>
      <c r="O16" s="4"/>
    </row>
    <row r="17" spans="1:12" ht="22.5" customHeight="1" thickBot="1">
      <c r="A17" s="76" t="s">
        <v>38</v>
      </c>
      <c r="B17" s="78">
        <f t="shared" ref="B17:G17" si="4">SUM(B5:B16)</f>
        <v>3311481</v>
      </c>
      <c r="C17" s="143">
        <f>SUM(C5:C16)</f>
        <v>2183</v>
      </c>
      <c r="D17" s="144">
        <f t="shared" si="4"/>
        <v>24.178530500000001</v>
      </c>
      <c r="E17" s="89">
        <f t="shared" si="4"/>
        <v>899.96440600000017</v>
      </c>
      <c r="F17" s="86">
        <f t="shared" si="4"/>
        <v>85.95534099999999</v>
      </c>
      <c r="G17" s="86">
        <f t="shared" si="4"/>
        <v>814.00906499999996</v>
      </c>
      <c r="H17" s="145"/>
      <c r="I17" s="89">
        <f>SUM(I5:I16)</f>
        <v>12.329291380000001</v>
      </c>
      <c r="J17" s="86">
        <f>SUM(J5:J16)</f>
        <v>1.4602954800000001</v>
      </c>
      <c r="K17" s="86">
        <f>SUM(K5:K16)</f>
        <v>10.8689959</v>
      </c>
      <c r="L17" s="146"/>
    </row>
    <row r="18" spans="1:12" ht="22.5" customHeight="1" thickBot="1">
      <c r="A18" s="93" t="s">
        <v>49</v>
      </c>
      <c r="B18" s="95">
        <f>AVERAGE(B5:B16)</f>
        <v>413935.125</v>
      </c>
      <c r="C18" s="147">
        <f>AVERAGE(C5:C16)</f>
        <v>272.875</v>
      </c>
      <c r="D18" s="148">
        <f t="shared" ref="D18:J18" si="5">AVERAGE(D5:D16)</f>
        <v>3.0223163125000001</v>
      </c>
      <c r="E18" s="106">
        <f t="shared" si="5"/>
        <v>112.49555075000002</v>
      </c>
      <c r="F18" s="103">
        <f t="shared" si="5"/>
        <v>10.744417624999999</v>
      </c>
      <c r="G18" s="103">
        <f>AVERAGE(G5:G12)</f>
        <v>101.751133125</v>
      </c>
      <c r="H18" s="149">
        <f>AVERAGE(H5:H12)</f>
        <v>90.468602863878218</v>
      </c>
      <c r="I18" s="106">
        <f t="shared" si="5"/>
        <v>1.5411614225000001</v>
      </c>
      <c r="J18" s="103">
        <f t="shared" si="5"/>
        <v>0.18253693500000001</v>
      </c>
      <c r="K18" s="103">
        <f>AVERAGE(K5:K12)</f>
        <v>1.3586244875</v>
      </c>
      <c r="L18" s="149">
        <f>AVERAGE(L5:L12)</f>
        <v>87.985170079014438</v>
      </c>
    </row>
    <row r="19" spans="1:12" ht="22.5" customHeight="1" thickBot="1">
      <c r="A19" s="150"/>
      <c r="B19" s="151"/>
      <c r="C19" s="152"/>
      <c r="D19" s="102"/>
      <c r="E19" s="102"/>
      <c r="F19" s="102"/>
      <c r="G19" s="153"/>
      <c r="H19" s="153"/>
      <c r="I19" s="102"/>
      <c r="J19" s="102"/>
      <c r="K19" s="153"/>
      <c r="L19" s="153"/>
    </row>
    <row r="20" spans="1:12" ht="35.25" customHeight="1" thickBot="1">
      <c r="A20" s="114"/>
      <c r="B20" s="152"/>
      <c r="C20" s="154"/>
      <c r="D20" s="155" t="s">
        <v>50</v>
      </c>
      <c r="E20" s="156" t="s">
        <v>51</v>
      </c>
      <c r="F20" s="157" t="s">
        <v>52</v>
      </c>
      <c r="G20" s="158"/>
      <c r="H20" s="159"/>
      <c r="I20" s="156" t="s">
        <v>53</v>
      </c>
      <c r="J20" s="157" t="s">
        <v>54</v>
      </c>
      <c r="K20" s="158"/>
      <c r="L20" s="160"/>
    </row>
    <row r="21" spans="1:12" ht="22.5" customHeight="1" thickBot="1">
      <c r="A21" s="161" t="s">
        <v>55</v>
      </c>
      <c r="B21" s="162"/>
      <c r="C21" s="163"/>
      <c r="D21" s="164">
        <f>'[8]Récap. '!J18</f>
        <v>7.3760847964555554</v>
      </c>
      <c r="E21" s="165">
        <f>'[8]Récap. '!R18</f>
        <v>279.91727789291997</v>
      </c>
      <c r="F21" s="166">
        <f>'[8]Récap. '!S18</f>
        <v>26.150349544025254</v>
      </c>
      <c r="G21" s="167"/>
      <c r="H21" s="163"/>
      <c r="I21" s="168">
        <f>'[8]Récap. '!AB18</f>
        <v>3.8643382629188814</v>
      </c>
      <c r="J21" s="169">
        <f>'[8]Récap. '!AC18</f>
        <v>0.43676241950325145</v>
      </c>
      <c r="K21" s="167"/>
      <c r="L21" s="167"/>
    </row>
    <row r="22" spans="1:12" ht="22.5" customHeight="1">
      <c r="A22" s="114"/>
      <c r="B22" s="116"/>
      <c r="C22" s="116"/>
      <c r="H22" s="116"/>
      <c r="L22" s="116"/>
    </row>
    <row r="23" spans="1:12" ht="15">
      <c r="C23" s="140"/>
    </row>
  </sheetData>
  <mergeCells count="5">
    <mergeCell ref="A3:A4"/>
    <mergeCell ref="B3:B4"/>
    <mergeCell ref="C3:C4"/>
    <mergeCell ref="E3:H3"/>
    <mergeCell ref="I3:L3"/>
  </mergeCells>
  <pageMargins left="0.15748031496062992" right="0.15748031496062992" top="0.70866141732283472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1"/>
  <sheetViews>
    <sheetView tabSelected="1" topLeftCell="B1" workbookViewId="0">
      <selection activeCell="J42" sqref="J42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170" t="s">
        <v>56</v>
      </c>
      <c r="B1" s="171"/>
      <c r="C1" s="172" t="s">
        <v>57</v>
      </c>
      <c r="D1" s="173"/>
      <c r="E1" s="173"/>
      <c r="F1" s="174"/>
      <c r="G1" s="175" t="s">
        <v>58</v>
      </c>
      <c r="H1" s="176" t="s">
        <v>59</v>
      </c>
      <c r="I1" s="177"/>
      <c r="J1" s="178" t="s">
        <v>60</v>
      </c>
      <c r="K1" s="178"/>
      <c r="L1" s="179"/>
      <c r="M1" s="172" t="s">
        <v>61</v>
      </c>
      <c r="N1" s="174"/>
      <c r="O1" s="178" t="s">
        <v>62</v>
      </c>
      <c r="P1" s="178"/>
      <c r="Q1" s="178"/>
      <c r="R1" s="172" t="s">
        <v>63</v>
      </c>
      <c r="S1" s="174"/>
      <c r="T1" s="180" t="s">
        <v>64</v>
      </c>
      <c r="U1" s="178" t="s">
        <v>65</v>
      </c>
      <c r="V1" s="178"/>
      <c r="W1" s="178" t="s">
        <v>66</v>
      </c>
      <c r="X1" s="178"/>
      <c r="Y1" s="178"/>
      <c r="Z1" s="172" t="s">
        <v>67</v>
      </c>
      <c r="AA1" s="174"/>
      <c r="AB1" s="172" t="s">
        <v>68</v>
      </c>
      <c r="AC1" s="174"/>
      <c r="AD1" s="181" t="s">
        <v>69</v>
      </c>
      <c r="AE1" s="182"/>
      <c r="AF1" s="183"/>
    </row>
    <row r="2" spans="1:32" ht="39" thickBot="1">
      <c r="A2" s="184" t="s">
        <v>70</v>
      </c>
      <c r="B2" s="185"/>
      <c r="C2" s="186" t="s">
        <v>71</v>
      </c>
      <c r="D2" s="187" t="s">
        <v>9</v>
      </c>
      <c r="E2" s="188" t="s">
        <v>72</v>
      </c>
      <c r="F2" s="189" t="s">
        <v>73</v>
      </c>
      <c r="G2" s="190"/>
      <c r="H2" s="191" t="s">
        <v>74</v>
      </c>
      <c r="I2" s="192" t="s">
        <v>75</v>
      </c>
      <c r="J2" s="193" t="s">
        <v>76</v>
      </c>
      <c r="K2" s="187" t="s">
        <v>77</v>
      </c>
      <c r="L2" s="194" t="s">
        <v>75</v>
      </c>
      <c r="M2" s="193" t="s">
        <v>76</v>
      </c>
      <c r="N2" s="194" t="s">
        <v>75</v>
      </c>
      <c r="O2" s="193" t="s">
        <v>76</v>
      </c>
      <c r="P2" s="187" t="s">
        <v>77</v>
      </c>
      <c r="Q2" s="194" t="s">
        <v>75</v>
      </c>
      <c r="R2" s="195" t="s">
        <v>76</v>
      </c>
      <c r="S2" s="194" t="s">
        <v>75</v>
      </c>
      <c r="T2" s="193" t="s">
        <v>76</v>
      </c>
      <c r="U2" s="193" t="s">
        <v>76</v>
      </c>
      <c r="V2" s="194" t="s">
        <v>75</v>
      </c>
      <c r="W2" s="193" t="s">
        <v>76</v>
      </c>
      <c r="X2" s="187" t="s">
        <v>77</v>
      </c>
      <c r="Y2" s="194" t="s">
        <v>75</v>
      </c>
      <c r="Z2" s="193" t="s">
        <v>76</v>
      </c>
      <c r="AA2" s="194" t="s">
        <v>75</v>
      </c>
      <c r="AB2" s="196" t="s">
        <v>76</v>
      </c>
      <c r="AC2" s="197" t="s">
        <v>75</v>
      </c>
      <c r="AD2" s="198" t="s">
        <v>78</v>
      </c>
      <c r="AE2" s="198" t="s">
        <v>70</v>
      </c>
      <c r="AF2" s="198" t="s">
        <v>79</v>
      </c>
    </row>
    <row r="3" spans="1:32">
      <c r="A3" s="199">
        <v>1</v>
      </c>
      <c r="B3" s="200" t="s">
        <v>80</v>
      </c>
      <c r="C3" s="201">
        <f>'[8]08.2013.1 Rap.'!C3</f>
        <v>8335</v>
      </c>
      <c r="D3" s="202"/>
      <c r="E3" s="203">
        <f>C3+D3</f>
        <v>8335</v>
      </c>
      <c r="F3" s="204"/>
      <c r="G3" s="205"/>
      <c r="H3" s="206">
        <f>'[8]08.2013.1 Rap.'!G3</f>
        <v>2.5</v>
      </c>
      <c r="I3" s="207">
        <f>'[8]08.2013.1 Rap.'!I3</f>
        <v>3</v>
      </c>
      <c r="J3" s="208">
        <f>'[8]08.2013.2 Rap.'!C3</f>
        <v>4.05</v>
      </c>
      <c r="K3" s="209">
        <f>'[8]08.2013.2 Rap.'!D3</f>
        <v>0.97</v>
      </c>
      <c r="L3" s="210">
        <f>'[8]08.2013.2 Rap.'!G3</f>
        <v>0.31</v>
      </c>
      <c r="M3" s="211"/>
      <c r="N3" s="210"/>
      <c r="O3" s="201">
        <f>'[8]08.2013.3 Rap.'!C3</f>
        <v>245</v>
      </c>
      <c r="P3" s="202">
        <f>'[8]08.2013.3 Rap.'!D3</f>
        <v>104</v>
      </c>
      <c r="Q3" s="212">
        <f>'[8]08.2013.3 Rap.'!G3</f>
        <v>17</v>
      </c>
      <c r="R3" s="213"/>
      <c r="S3" s="214"/>
      <c r="T3" s="215"/>
      <c r="U3" s="216"/>
      <c r="V3" s="217"/>
      <c r="W3" s="218">
        <v>125</v>
      </c>
      <c r="X3" s="219">
        <v>36</v>
      </c>
      <c r="Y3" s="220">
        <v>3</v>
      </c>
      <c r="Z3" s="221">
        <v>7.79</v>
      </c>
      <c r="AA3" s="214">
        <v>7.77</v>
      </c>
      <c r="AB3" s="222">
        <v>1226</v>
      </c>
      <c r="AC3" s="223">
        <v>1107</v>
      </c>
      <c r="AD3" s="224" t="s">
        <v>81</v>
      </c>
      <c r="AE3" s="199">
        <v>1</v>
      </c>
      <c r="AF3" s="200" t="s">
        <v>80</v>
      </c>
    </row>
    <row r="4" spans="1:32" ht="22.5" customHeight="1">
      <c r="A4" s="225">
        <v>2</v>
      </c>
      <c r="B4" s="226" t="s">
        <v>82</v>
      </c>
      <c r="C4" s="227">
        <f>'[8]08.2013.1 Rap.'!C4</f>
        <v>8983</v>
      </c>
      <c r="D4" s="228"/>
      <c r="E4" s="229">
        <f t="shared" ref="E4:E33" si="0">C4+D4</f>
        <v>8983</v>
      </c>
      <c r="F4" s="230">
        <f>'[8]08.2013.1 Rap.'!D4</f>
        <v>2651</v>
      </c>
      <c r="G4" s="231"/>
      <c r="H4" s="232"/>
      <c r="I4" s="233">
        <f>'[8]08.2013.1 Rap.'!I4</f>
        <v>6</v>
      </c>
      <c r="J4" s="234">
        <f>'[8]08.2013.2 Rap.'!C4</f>
        <v>4.2</v>
      </c>
      <c r="K4" s="235">
        <f>'[8]08.2013.2 Rap.'!D4</f>
        <v>1.5</v>
      </c>
      <c r="L4" s="236">
        <f>'[8]08.2013.2 Rap.'!G4</f>
        <v>0.5</v>
      </c>
      <c r="M4" s="237"/>
      <c r="N4" s="236"/>
      <c r="O4" s="227">
        <f>'[8]08.2013.3 Rap.'!C4</f>
        <v>300</v>
      </c>
      <c r="P4" s="228">
        <f>'[8]08.2013.3 Rap.'!D4</f>
        <v>120</v>
      </c>
      <c r="Q4" s="238">
        <f>'[8]08.2013.3 Rap.'!G4</f>
        <v>20</v>
      </c>
      <c r="R4" s="239"/>
      <c r="S4" s="240"/>
      <c r="T4" s="241"/>
      <c r="U4" s="242"/>
      <c r="V4" s="236"/>
      <c r="W4" s="243"/>
      <c r="X4" s="228"/>
      <c r="Y4" s="238"/>
      <c r="Z4" s="237"/>
      <c r="AA4" s="240"/>
      <c r="AB4" s="244"/>
      <c r="AC4" s="245"/>
      <c r="AD4" s="246" t="s">
        <v>83</v>
      </c>
      <c r="AE4" s="225">
        <v>2</v>
      </c>
      <c r="AF4" s="226" t="s">
        <v>82</v>
      </c>
    </row>
    <row r="5" spans="1:32" ht="22.5">
      <c r="A5" s="225">
        <v>3</v>
      </c>
      <c r="B5" s="226" t="s">
        <v>84</v>
      </c>
      <c r="C5" s="227">
        <f>'[8]08.2013.1 Rap.'!C5</f>
        <v>8132</v>
      </c>
      <c r="D5" s="228"/>
      <c r="E5" s="229">
        <f t="shared" si="0"/>
        <v>8132</v>
      </c>
      <c r="F5" s="230">
        <f>'[8]08.2013.1 Rap.'!D5</f>
        <v>306</v>
      </c>
      <c r="G5" s="231"/>
      <c r="H5" s="232"/>
      <c r="I5" s="233">
        <f>'[8]08.2013.1 Rap.'!I5</f>
        <v>9.5</v>
      </c>
      <c r="J5" s="247">
        <f>'[8]08.2013.2 Rap.'!C5</f>
        <v>4.3</v>
      </c>
      <c r="K5" s="248">
        <f>'[8]08.2013.2 Rap.'!D5</f>
        <v>1.68</v>
      </c>
      <c r="L5" s="249">
        <f>'[8]08.2013.2 Rap.'!G5</f>
        <v>0.83</v>
      </c>
      <c r="M5" s="237"/>
      <c r="N5" s="236"/>
      <c r="O5" s="250">
        <f>'[8]08.2013.3 Rap.'!C5</f>
        <v>1252</v>
      </c>
      <c r="P5" s="251">
        <f>'[8]08.2013.3 Rap.'!D5</f>
        <v>340</v>
      </c>
      <c r="Q5" s="252">
        <f>'[8]08.2013.3 Rap.'!G5</f>
        <v>360</v>
      </c>
      <c r="R5" s="239"/>
      <c r="S5" s="240"/>
      <c r="T5" s="241"/>
      <c r="U5" s="242"/>
      <c r="V5" s="236"/>
      <c r="W5" s="243"/>
      <c r="X5" s="228"/>
      <c r="Y5" s="238"/>
      <c r="Z5" s="237"/>
      <c r="AA5" s="240"/>
      <c r="AB5" s="227"/>
      <c r="AC5" s="245"/>
      <c r="AD5" s="253" t="s">
        <v>85</v>
      </c>
      <c r="AE5" s="225">
        <v>3</v>
      </c>
      <c r="AF5" s="226" t="s">
        <v>84</v>
      </c>
    </row>
    <row r="6" spans="1:32">
      <c r="A6" s="225">
        <v>4</v>
      </c>
      <c r="B6" s="226" t="s">
        <v>86</v>
      </c>
      <c r="C6" s="227">
        <f>'[8]08.2013.1 Rap.'!C6</f>
        <v>10304</v>
      </c>
      <c r="D6" s="228">
        <f>'[8]08.2013.1 Rap.'!E6</f>
        <v>257</v>
      </c>
      <c r="E6" s="229">
        <f t="shared" si="0"/>
        <v>10561</v>
      </c>
      <c r="F6" s="230">
        <f>'[8]08.2013.1 Rap.'!D6</f>
        <v>3453</v>
      </c>
      <c r="G6" s="231">
        <f>'[8]08.2013.1 Rap.'!F6</f>
        <v>1740</v>
      </c>
      <c r="H6" s="232">
        <f>'[8]08.2013.1 Rap.'!G6</f>
        <v>11.5</v>
      </c>
      <c r="I6" s="233">
        <f>'[8]08.2013.1 Rap.'!I6</f>
        <v>9.5</v>
      </c>
      <c r="J6" s="234">
        <f>'[8]08.2013.2 Rap.'!C6</f>
        <v>5.77</v>
      </c>
      <c r="K6" s="235">
        <f>'[8]08.2013.2 Rap.'!D6</f>
        <v>1.5</v>
      </c>
      <c r="L6" s="236">
        <f>'[8]08.2013.2 Rap.'!G6</f>
        <v>0.34</v>
      </c>
      <c r="M6" s="237"/>
      <c r="N6" s="236"/>
      <c r="O6" s="227">
        <f>'[8]08.2013.3 Rap.'!C6</f>
        <v>401</v>
      </c>
      <c r="P6" s="228">
        <f>'[8]08.2013.3 Rap.'!D6</f>
        <v>192</v>
      </c>
      <c r="Q6" s="238">
        <f>'[8]08.2013.3 Rap.'!G6</f>
        <v>34</v>
      </c>
      <c r="R6" s="239"/>
      <c r="S6" s="240"/>
      <c r="T6" s="241"/>
      <c r="U6" s="242"/>
      <c r="V6" s="236"/>
      <c r="W6" s="243"/>
      <c r="X6" s="228"/>
      <c r="Y6" s="238"/>
      <c r="Z6" s="237">
        <v>7.64</v>
      </c>
      <c r="AA6" s="240">
        <v>7.74</v>
      </c>
      <c r="AB6" s="244">
        <v>1026</v>
      </c>
      <c r="AC6" s="245">
        <v>1019</v>
      </c>
      <c r="AD6" s="224" t="s">
        <v>87</v>
      </c>
      <c r="AE6" s="225">
        <v>4</v>
      </c>
      <c r="AF6" s="226" t="s">
        <v>86</v>
      </c>
    </row>
    <row r="7" spans="1:32">
      <c r="A7" s="225">
        <v>5</v>
      </c>
      <c r="B7" s="226" t="s">
        <v>88</v>
      </c>
      <c r="C7" s="227">
        <f>'[8]08.2013.1 Rap.'!C7</f>
        <v>8039</v>
      </c>
      <c r="D7" s="228"/>
      <c r="E7" s="229">
        <f t="shared" si="0"/>
        <v>8039</v>
      </c>
      <c r="F7" s="230"/>
      <c r="G7" s="231"/>
      <c r="H7" s="232">
        <f>'[8]08.2013.1 Rap.'!G7</f>
        <v>7</v>
      </c>
      <c r="I7" s="233">
        <f>'[8]08.2013.1 Rap.'!I7</f>
        <v>7</v>
      </c>
      <c r="J7" s="234">
        <f>'[8]08.2013.2 Rap.'!C7</f>
        <v>5</v>
      </c>
      <c r="K7" s="235">
        <f>'[8]08.2013.2 Rap.'!D7</f>
        <v>1.5</v>
      </c>
      <c r="L7" s="236">
        <f>'[8]08.2013.2 Rap.'!G7</f>
        <v>0.35</v>
      </c>
      <c r="M7" s="237"/>
      <c r="N7" s="236"/>
      <c r="O7" s="227">
        <f>'[8]08.2013.3 Rap.'!C7</f>
        <v>450</v>
      </c>
      <c r="P7" s="228">
        <f>'[8]08.2013.3 Rap.'!D7</f>
        <v>200</v>
      </c>
      <c r="Q7" s="238">
        <f>'[8]08.2013.3 Rap.'!G7</f>
        <v>35</v>
      </c>
      <c r="R7" s="239"/>
      <c r="S7" s="240"/>
      <c r="T7" s="241"/>
      <c r="U7" s="242"/>
      <c r="V7" s="236"/>
      <c r="W7" s="243"/>
      <c r="X7" s="228"/>
      <c r="Y7" s="238"/>
      <c r="Z7" s="237"/>
      <c r="AA7" s="240"/>
      <c r="AB7" s="254"/>
      <c r="AC7" s="245"/>
      <c r="AD7" s="224" t="s">
        <v>81</v>
      </c>
      <c r="AE7" s="225">
        <v>5</v>
      </c>
      <c r="AF7" s="226" t="s">
        <v>88</v>
      </c>
    </row>
    <row r="8" spans="1:32">
      <c r="A8" s="225">
        <v>6</v>
      </c>
      <c r="B8" s="226" t="s">
        <v>89</v>
      </c>
      <c r="C8" s="227">
        <f>'[8]08.2013.1 Rap.'!C8</f>
        <v>12028</v>
      </c>
      <c r="D8" s="228">
        <f>'[8]08.2013.1 Rap.'!E8</f>
        <v>686</v>
      </c>
      <c r="E8" s="229">
        <f t="shared" si="0"/>
        <v>12714</v>
      </c>
      <c r="F8" s="230">
        <f>'[8]08.2013.1 Rap.'!D8</f>
        <v>4071</v>
      </c>
      <c r="G8" s="231">
        <f>'[8]08.2013.1 Rap.'!F8</f>
        <v>3150</v>
      </c>
      <c r="H8" s="232">
        <f>'[8]08.2013.1 Rap.'!G8</f>
        <v>15</v>
      </c>
      <c r="I8" s="233">
        <f>'[8]08.2013.1 Rap.'!I8</f>
        <v>10</v>
      </c>
      <c r="J8" s="234">
        <f>'[8]08.2013.2 Rap.'!C8</f>
        <v>4.7699999999999996</v>
      </c>
      <c r="K8" s="235">
        <f>'[8]08.2013.2 Rap.'!D8</f>
        <v>1.65</v>
      </c>
      <c r="L8" s="236">
        <f>'[8]08.2013.2 Rap.'!G8</f>
        <v>0.34</v>
      </c>
      <c r="M8" s="237">
        <v>1.38</v>
      </c>
      <c r="N8" s="236">
        <v>0.1</v>
      </c>
      <c r="O8" s="227">
        <f>'[8]08.2013.3 Rap.'!C8</f>
        <v>352</v>
      </c>
      <c r="P8" s="228">
        <f>'[8]08.2013.3 Rap.'!D8</f>
        <v>162</v>
      </c>
      <c r="Q8" s="238">
        <f>'[8]08.2013.3 Rap.'!G8</f>
        <v>28</v>
      </c>
      <c r="R8" s="239">
        <v>22.8</v>
      </c>
      <c r="S8" s="240">
        <v>7.76</v>
      </c>
      <c r="T8" s="241">
        <f>O8/W8</f>
        <v>1.9555555555555555</v>
      </c>
      <c r="U8" s="242">
        <v>13.5</v>
      </c>
      <c r="V8" s="236">
        <v>5.75</v>
      </c>
      <c r="W8" s="243">
        <v>180</v>
      </c>
      <c r="X8" s="228">
        <v>72</v>
      </c>
      <c r="Y8" s="238">
        <v>6</v>
      </c>
      <c r="Z8" s="237">
        <v>7.62</v>
      </c>
      <c r="AA8" s="240">
        <v>7.67</v>
      </c>
      <c r="AB8" s="227">
        <v>904</v>
      </c>
      <c r="AC8" s="245">
        <v>1084</v>
      </c>
      <c r="AD8" s="224" t="s">
        <v>90</v>
      </c>
      <c r="AE8" s="225">
        <v>6</v>
      </c>
      <c r="AF8" s="226" t="s">
        <v>89</v>
      </c>
    </row>
    <row r="9" spans="1:32">
      <c r="A9" s="225">
        <v>7</v>
      </c>
      <c r="B9" s="226" t="s">
        <v>89</v>
      </c>
      <c r="C9" s="227">
        <f>'[8]08.2013.1 Rap.'!C9</f>
        <v>20850</v>
      </c>
      <c r="D9" s="228">
        <f>'[8]08.2013.1 Rap.'!E9</f>
        <v>2107</v>
      </c>
      <c r="E9" s="229">
        <f t="shared" si="0"/>
        <v>22957</v>
      </c>
      <c r="F9" s="230">
        <f>'[8]08.2013.1 Rap.'!D9</f>
        <v>8138</v>
      </c>
      <c r="G9" s="231"/>
      <c r="H9" s="232">
        <f>'[8]08.2013.1 Rap.'!G9</f>
        <v>12</v>
      </c>
      <c r="I9" s="233">
        <f>'[8]08.2013.1 Rap.'!I9</f>
        <v>9</v>
      </c>
      <c r="J9" s="234">
        <f>'[8]08.2013.2 Rap.'!C9</f>
        <v>3.5</v>
      </c>
      <c r="K9" s="235">
        <f>'[8]08.2013.2 Rap.'!D9</f>
        <v>1.2</v>
      </c>
      <c r="L9" s="236">
        <f>'[8]08.2013.2 Rap.'!G9</f>
        <v>0.25</v>
      </c>
      <c r="M9" s="237"/>
      <c r="N9" s="236"/>
      <c r="O9" s="227">
        <f>'[8]08.2013.3 Rap.'!C9</f>
        <v>146</v>
      </c>
      <c r="P9" s="228">
        <f>'[8]08.2013.3 Rap.'!D9</f>
        <v>130</v>
      </c>
      <c r="Q9" s="238">
        <f>'[8]08.2013.3 Rap.'!G9</f>
        <v>25</v>
      </c>
      <c r="R9" s="239"/>
      <c r="S9" s="240"/>
      <c r="T9" s="241"/>
      <c r="U9" s="242"/>
      <c r="V9" s="236"/>
      <c r="W9" s="243"/>
      <c r="X9" s="228"/>
      <c r="Y9" s="238"/>
      <c r="Z9" s="237"/>
      <c r="AA9" s="240"/>
      <c r="AB9" s="244"/>
      <c r="AC9" s="245"/>
      <c r="AD9" s="224" t="s">
        <v>91</v>
      </c>
      <c r="AE9" s="225">
        <v>7</v>
      </c>
      <c r="AF9" s="226" t="s">
        <v>89</v>
      </c>
    </row>
    <row r="10" spans="1:32">
      <c r="A10" s="225">
        <v>8</v>
      </c>
      <c r="B10" s="226" t="s">
        <v>80</v>
      </c>
      <c r="C10" s="227">
        <f>'[8]08.2013.1 Rap.'!C10</f>
        <v>10536</v>
      </c>
      <c r="D10" s="228"/>
      <c r="E10" s="229">
        <f t="shared" si="0"/>
        <v>10536</v>
      </c>
      <c r="F10" s="230"/>
      <c r="G10" s="231"/>
      <c r="H10" s="232">
        <f>'[8]08.2013.1 Rap.'!G10</f>
        <v>4.5</v>
      </c>
      <c r="I10" s="233">
        <f>'[8]08.2013.1 Rap.'!I10</f>
        <v>3.5</v>
      </c>
      <c r="J10" s="234">
        <f>'[8]08.2013.2 Rap.'!C10</f>
        <v>3.45</v>
      </c>
      <c r="K10" s="235">
        <f>'[8]08.2013.2 Rap.'!D10</f>
        <v>0.92</v>
      </c>
      <c r="L10" s="236">
        <f>'[8]08.2013.2 Rap.'!G10</f>
        <v>0.26</v>
      </c>
      <c r="M10" s="237"/>
      <c r="N10" s="236"/>
      <c r="O10" s="227">
        <f>'[8]08.2013.3 Rap.'!C10</f>
        <v>222</v>
      </c>
      <c r="P10" s="228">
        <f>'[8]08.2013.3 Rap.'!D10</f>
        <v>115</v>
      </c>
      <c r="Q10" s="238">
        <f>'[8]08.2013.3 Rap.'!G10</f>
        <v>21</v>
      </c>
      <c r="R10" s="239"/>
      <c r="S10" s="240"/>
      <c r="T10" s="241"/>
      <c r="U10" s="242"/>
      <c r="V10" s="236"/>
      <c r="W10" s="243"/>
      <c r="X10" s="228"/>
      <c r="Y10" s="238"/>
      <c r="Z10" s="237"/>
      <c r="AA10" s="240"/>
      <c r="AB10" s="227"/>
      <c r="AC10" s="245"/>
      <c r="AD10" s="224" t="s">
        <v>81</v>
      </c>
      <c r="AE10" s="225">
        <v>8</v>
      </c>
      <c r="AF10" s="226" t="s">
        <v>80</v>
      </c>
    </row>
    <row r="11" spans="1:32">
      <c r="A11" s="225">
        <v>9</v>
      </c>
      <c r="B11" s="226" t="s">
        <v>82</v>
      </c>
      <c r="C11" s="227">
        <f>'[8]08.2013.1 Rap.'!C11</f>
        <v>8459</v>
      </c>
      <c r="D11" s="228"/>
      <c r="E11" s="229">
        <f t="shared" si="0"/>
        <v>8459</v>
      </c>
      <c r="F11" s="230"/>
      <c r="G11" s="231"/>
      <c r="H11" s="232"/>
      <c r="I11" s="233">
        <f>'[8]08.2013.1 Rap.'!I11</f>
        <v>4.5</v>
      </c>
      <c r="J11" s="234">
        <f>'[8]08.2013.2 Rap.'!C11</f>
        <v>4</v>
      </c>
      <c r="K11" s="235">
        <f>'[8]08.2013.2 Rap.'!D11</f>
        <v>1.2</v>
      </c>
      <c r="L11" s="236">
        <f>'[8]08.2013.2 Rap.'!G11</f>
        <v>0.3</v>
      </c>
      <c r="M11" s="237"/>
      <c r="N11" s="236"/>
      <c r="O11" s="227">
        <f>'[8]08.2013.3 Rap.'!C11</f>
        <v>300</v>
      </c>
      <c r="P11" s="228">
        <f>'[8]08.2013.3 Rap.'!D11</f>
        <v>120</v>
      </c>
      <c r="Q11" s="238">
        <f>'[8]08.2013.3 Rap.'!G11</f>
        <v>21</v>
      </c>
      <c r="R11" s="239"/>
      <c r="S11" s="240"/>
      <c r="T11" s="241"/>
      <c r="U11" s="242"/>
      <c r="V11" s="236"/>
      <c r="W11" s="243"/>
      <c r="X11" s="228"/>
      <c r="Y11" s="238"/>
      <c r="Z11" s="237"/>
      <c r="AA11" s="240"/>
      <c r="AB11" s="244"/>
      <c r="AC11" s="245"/>
      <c r="AD11" s="255"/>
      <c r="AE11" s="225">
        <v>9</v>
      </c>
      <c r="AF11" s="226" t="s">
        <v>82</v>
      </c>
    </row>
    <row r="12" spans="1:32">
      <c r="A12" s="225">
        <v>10</v>
      </c>
      <c r="B12" s="226" t="s">
        <v>84</v>
      </c>
      <c r="C12" s="227">
        <f>'[8]08.2013.1 Rap.'!C12</f>
        <v>8279</v>
      </c>
      <c r="D12" s="228"/>
      <c r="E12" s="229">
        <f t="shared" si="0"/>
        <v>8279</v>
      </c>
      <c r="F12" s="230"/>
      <c r="G12" s="231"/>
      <c r="H12" s="232"/>
      <c r="I12" s="233">
        <f>'[8]08.2013.1 Rap.'!I12</f>
        <v>5.5</v>
      </c>
      <c r="J12" s="234">
        <f>'[8]08.2013.2 Rap.'!C12</f>
        <v>5.5</v>
      </c>
      <c r="K12" s="235">
        <f>'[8]08.2013.2 Rap.'!D12</f>
        <v>1.5</v>
      </c>
      <c r="L12" s="236">
        <f>'[8]08.2013.2 Rap.'!G12</f>
        <v>0.35</v>
      </c>
      <c r="M12" s="237"/>
      <c r="N12" s="236"/>
      <c r="O12" s="227">
        <f>'[8]08.2013.3 Rap.'!C12</f>
        <v>350</v>
      </c>
      <c r="P12" s="228">
        <f>'[8]08.2013.3 Rap.'!D12</f>
        <v>130</v>
      </c>
      <c r="Q12" s="238">
        <f>'[8]08.2013.3 Rap.'!G12</f>
        <v>21</v>
      </c>
      <c r="R12" s="239"/>
      <c r="S12" s="240"/>
      <c r="T12" s="241"/>
      <c r="U12" s="242"/>
      <c r="V12" s="236"/>
      <c r="W12" s="243"/>
      <c r="X12" s="228"/>
      <c r="Y12" s="238"/>
      <c r="Z12" s="237"/>
      <c r="AA12" s="240"/>
      <c r="AB12" s="227"/>
      <c r="AC12" s="245"/>
      <c r="AD12" s="255"/>
      <c r="AE12" s="225">
        <v>10</v>
      </c>
      <c r="AF12" s="226" t="s">
        <v>84</v>
      </c>
    </row>
    <row r="13" spans="1:32">
      <c r="A13" s="225">
        <v>11</v>
      </c>
      <c r="B13" s="226" t="s">
        <v>86</v>
      </c>
      <c r="C13" s="227">
        <f>'[8]08.2013.1 Rap.'!C13</f>
        <v>8203</v>
      </c>
      <c r="D13" s="228"/>
      <c r="E13" s="229">
        <f t="shared" si="0"/>
        <v>8203</v>
      </c>
      <c r="F13" s="230"/>
      <c r="G13" s="231"/>
      <c r="H13" s="232"/>
      <c r="I13" s="233">
        <f>'[8]08.2013.1 Rap.'!I13</f>
        <v>6</v>
      </c>
      <c r="J13" s="234">
        <f>'[8]08.2013.2 Rap.'!C13</f>
        <v>5.61</v>
      </c>
      <c r="K13" s="235">
        <f>'[8]08.2013.2 Rap.'!D13</f>
        <v>1.79</v>
      </c>
      <c r="L13" s="236">
        <f>'[8]08.2013.2 Rap.'!G13</f>
        <v>0.38</v>
      </c>
      <c r="M13" s="237"/>
      <c r="N13" s="236"/>
      <c r="O13" s="227">
        <f>'[8]08.2013.3 Rap.'!C13</f>
        <v>360</v>
      </c>
      <c r="P13" s="228">
        <f>'[8]08.2013.3 Rap.'!D13</f>
        <v>149</v>
      </c>
      <c r="Q13" s="238">
        <f>'[8]08.2013.3 Rap.'!G13</f>
        <v>21</v>
      </c>
      <c r="R13" s="239"/>
      <c r="S13" s="240"/>
      <c r="T13" s="241"/>
      <c r="U13" s="242"/>
      <c r="V13" s="236"/>
      <c r="W13" s="243"/>
      <c r="X13" s="228"/>
      <c r="Y13" s="238"/>
      <c r="Z13" s="237">
        <v>7.83</v>
      </c>
      <c r="AA13" s="240">
        <v>7.84</v>
      </c>
      <c r="AB13" s="244">
        <v>1255</v>
      </c>
      <c r="AC13" s="245">
        <v>1183</v>
      </c>
      <c r="AD13" s="255"/>
      <c r="AE13" s="225">
        <v>11</v>
      </c>
      <c r="AF13" s="226" t="s">
        <v>86</v>
      </c>
    </row>
    <row r="14" spans="1:32">
      <c r="A14" s="225">
        <v>12</v>
      </c>
      <c r="B14" s="226" t="s">
        <v>88</v>
      </c>
      <c r="C14" s="227">
        <f>'[8]08.2013.1 Rap.'!C14</f>
        <v>8282</v>
      </c>
      <c r="D14" s="228"/>
      <c r="E14" s="229">
        <f t="shared" si="0"/>
        <v>8282</v>
      </c>
      <c r="F14" s="230">
        <f>'[8]08.2013.1 Rap.'!D14</f>
        <v>444</v>
      </c>
      <c r="G14" s="231"/>
      <c r="H14" s="232"/>
      <c r="I14" s="233">
        <f>'[8]08.2013.1 Rap.'!I14</f>
        <v>6</v>
      </c>
      <c r="J14" s="234">
        <f>'[8]08.2013.2 Rap.'!C14</f>
        <v>5.8</v>
      </c>
      <c r="K14" s="235">
        <f>'[8]08.2013.2 Rap.'!D14</f>
        <v>2</v>
      </c>
      <c r="L14" s="236">
        <f>'[8]08.2013.2 Rap.'!G14</f>
        <v>0.39</v>
      </c>
      <c r="M14" s="237"/>
      <c r="N14" s="236"/>
      <c r="O14" s="227">
        <f>'[8]08.2013.3 Rap.'!C14</f>
        <v>360</v>
      </c>
      <c r="P14" s="228">
        <f>'[8]08.2013.3 Rap.'!D14</f>
        <v>160</v>
      </c>
      <c r="Q14" s="238">
        <f>'[8]08.2013.3 Rap.'!G14</f>
        <v>22</v>
      </c>
      <c r="R14" s="239"/>
      <c r="S14" s="240"/>
      <c r="T14" s="241"/>
      <c r="U14" s="242"/>
      <c r="V14" s="236"/>
      <c r="W14" s="243"/>
      <c r="X14" s="228"/>
      <c r="Y14" s="238"/>
      <c r="Z14" s="237"/>
      <c r="AA14" s="240"/>
      <c r="AB14" s="227"/>
      <c r="AC14" s="245"/>
      <c r="AD14" s="224" t="s">
        <v>92</v>
      </c>
      <c r="AE14" s="225">
        <v>12</v>
      </c>
      <c r="AF14" s="226" t="s">
        <v>88</v>
      </c>
    </row>
    <row r="15" spans="1:32">
      <c r="A15" s="225">
        <v>13</v>
      </c>
      <c r="B15" s="226" t="s">
        <v>89</v>
      </c>
      <c r="C15" s="227">
        <f>'[8]08.2013.1 Rap.'!C15</f>
        <v>8102</v>
      </c>
      <c r="D15" s="228"/>
      <c r="E15" s="229">
        <f t="shared" si="0"/>
        <v>8102</v>
      </c>
      <c r="F15" s="230">
        <f>'[8]08.2013.1 Rap.'!D15</f>
        <v>189</v>
      </c>
      <c r="G15" s="231"/>
      <c r="H15" s="232"/>
      <c r="I15" s="233">
        <f>'[8]08.2013.1 Rap.'!I15</f>
        <v>7</v>
      </c>
      <c r="J15" s="234">
        <f>'[8]08.2013.2 Rap.'!C15</f>
        <v>6.06</v>
      </c>
      <c r="K15" s="235">
        <f>'[8]08.2013.2 Rap.'!D15</f>
        <v>2.16</v>
      </c>
      <c r="L15" s="236">
        <f>'[8]08.2013.2 Rap.'!G15</f>
        <v>0.4</v>
      </c>
      <c r="M15" s="237">
        <v>2.33</v>
      </c>
      <c r="N15" s="236">
        <v>0.26</v>
      </c>
      <c r="O15" s="227">
        <f>'[8]08.2013.3 Rap.'!C15</f>
        <v>354</v>
      </c>
      <c r="P15" s="228">
        <f>'[8]08.2013.3 Rap.'!D15</f>
        <v>170</v>
      </c>
      <c r="Q15" s="238">
        <f>'[8]08.2013.3 Rap.'!G15</f>
        <v>24</v>
      </c>
      <c r="R15" s="239">
        <v>26.2</v>
      </c>
      <c r="S15" s="240">
        <v>7.02</v>
      </c>
      <c r="T15" s="241">
        <f>O15/W15</f>
        <v>1.8153846153846154</v>
      </c>
      <c r="U15" s="242">
        <v>23.7</v>
      </c>
      <c r="V15" s="236">
        <v>0.92</v>
      </c>
      <c r="W15" s="243">
        <v>195</v>
      </c>
      <c r="X15" s="228">
        <v>80</v>
      </c>
      <c r="Y15" s="238">
        <v>4</v>
      </c>
      <c r="Z15" s="237">
        <v>7.81</v>
      </c>
      <c r="AA15" s="240">
        <v>7.88</v>
      </c>
      <c r="AB15" s="256">
        <v>1422</v>
      </c>
      <c r="AC15" s="245">
        <v>1193</v>
      </c>
      <c r="AD15" s="224" t="s">
        <v>93</v>
      </c>
      <c r="AE15" s="225">
        <v>13</v>
      </c>
      <c r="AF15" s="226" t="s">
        <v>89</v>
      </c>
    </row>
    <row r="16" spans="1:32">
      <c r="A16" s="225">
        <v>14</v>
      </c>
      <c r="B16" s="226" t="s">
        <v>89</v>
      </c>
      <c r="C16" s="227">
        <f>'[8]08.2013.1 Rap.'!C16</f>
        <v>8054</v>
      </c>
      <c r="D16" s="228"/>
      <c r="E16" s="229">
        <f t="shared" si="0"/>
        <v>8054</v>
      </c>
      <c r="F16" s="230"/>
      <c r="G16" s="231"/>
      <c r="H16" s="232"/>
      <c r="I16" s="233">
        <f>'[8]08.2013.1 Rap.'!I16</f>
        <v>6</v>
      </c>
      <c r="J16" s="234">
        <f>'[8]08.2013.2 Rap.'!C16</f>
        <v>6.3</v>
      </c>
      <c r="K16" s="235">
        <f>'[8]08.2013.2 Rap.'!D16</f>
        <v>2</v>
      </c>
      <c r="L16" s="236">
        <f>'[8]08.2013.2 Rap.'!G16</f>
        <v>0.4</v>
      </c>
      <c r="M16" s="237"/>
      <c r="N16" s="236"/>
      <c r="O16" s="227">
        <f>'[8]08.2013.3 Rap.'!C16</f>
        <v>360</v>
      </c>
      <c r="P16" s="228">
        <f>'[8]08.2013.3 Rap.'!D16</f>
        <v>170</v>
      </c>
      <c r="Q16" s="238">
        <f>'[8]08.2013.3 Rap.'!G16</f>
        <v>23</v>
      </c>
      <c r="R16" s="239"/>
      <c r="S16" s="240"/>
      <c r="T16" s="241"/>
      <c r="U16" s="242"/>
      <c r="V16" s="236"/>
      <c r="W16" s="243"/>
      <c r="X16" s="228"/>
      <c r="Y16" s="238"/>
      <c r="Z16" s="237"/>
      <c r="AA16" s="240"/>
      <c r="AB16" s="244"/>
      <c r="AC16" s="245"/>
      <c r="AD16" s="224" t="s">
        <v>81</v>
      </c>
      <c r="AE16" s="225">
        <v>14</v>
      </c>
      <c r="AF16" s="226" t="s">
        <v>89</v>
      </c>
    </row>
    <row r="17" spans="1:32">
      <c r="A17" s="225">
        <v>15</v>
      </c>
      <c r="B17" s="226" t="s">
        <v>80</v>
      </c>
      <c r="C17" s="227">
        <f>'[8]08.2013.1 Rap.'!C17</f>
        <v>7789</v>
      </c>
      <c r="D17" s="228"/>
      <c r="E17" s="229">
        <f t="shared" si="0"/>
        <v>7789</v>
      </c>
      <c r="F17" s="230"/>
      <c r="G17" s="231"/>
      <c r="H17" s="232"/>
      <c r="I17" s="233">
        <f>'[8]08.2013.1 Rap.'!I17</f>
        <v>5.5</v>
      </c>
      <c r="J17" s="234">
        <f>'[8]08.2013.2 Rap.'!C17</f>
        <v>6.38</v>
      </c>
      <c r="K17" s="235">
        <f>'[8]08.2013.2 Rap.'!D17</f>
        <v>1.86</v>
      </c>
      <c r="L17" s="236">
        <f>'[8]08.2013.2 Rap.'!G17</f>
        <v>0.43</v>
      </c>
      <c r="M17" s="237"/>
      <c r="N17" s="236"/>
      <c r="O17" s="227">
        <f>'[8]08.2013.3 Rap.'!C17</f>
        <v>375</v>
      </c>
      <c r="P17" s="228">
        <f>'[8]08.2013.3 Rap.'!D17</f>
        <v>169</v>
      </c>
      <c r="Q17" s="238">
        <f>'[8]08.2013.3 Rap.'!G17</f>
        <v>22</v>
      </c>
      <c r="R17" s="239"/>
      <c r="S17" s="240"/>
      <c r="T17" s="241"/>
      <c r="U17" s="242"/>
      <c r="V17" s="236"/>
      <c r="W17" s="243"/>
      <c r="X17" s="228"/>
      <c r="Y17" s="238"/>
      <c r="Z17" s="237"/>
      <c r="AA17" s="240"/>
      <c r="AB17" s="227"/>
      <c r="AC17" s="245"/>
      <c r="AD17" s="255"/>
      <c r="AE17" s="225">
        <v>15</v>
      </c>
      <c r="AF17" s="226" t="s">
        <v>80</v>
      </c>
    </row>
    <row r="18" spans="1:32">
      <c r="A18" s="225">
        <v>16</v>
      </c>
      <c r="B18" s="226" t="s">
        <v>82</v>
      </c>
      <c r="C18" s="227">
        <f>'[8]08.2013.1 Rap.'!C18</f>
        <v>7845</v>
      </c>
      <c r="D18" s="228"/>
      <c r="E18" s="229">
        <f t="shared" si="0"/>
        <v>7845</v>
      </c>
      <c r="F18" s="230"/>
      <c r="G18" s="231"/>
      <c r="H18" s="232"/>
      <c r="I18" s="233">
        <f>'[8]08.2013.1 Rap.'!I18</f>
        <v>5.5</v>
      </c>
      <c r="J18" s="234">
        <f>'[8]08.2013.2 Rap.'!C18</f>
        <v>6.4</v>
      </c>
      <c r="K18" s="235">
        <f>'[8]08.2013.2 Rap.'!D18</f>
        <v>1.9</v>
      </c>
      <c r="L18" s="236">
        <f>'[8]08.2013.2 Rap.'!G18</f>
        <v>0.4</v>
      </c>
      <c r="M18" s="237"/>
      <c r="N18" s="236"/>
      <c r="O18" s="227">
        <f>'[8]08.2013.3 Rap.'!C18</f>
        <v>380</v>
      </c>
      <c r="P18" s="228">
        <f>'[8]08.2013.3 Rap.'!D18</f>
        <v>170</v>
      </c>
      <c r="Q18" s="238">
        <f>'[8]08.2013.3 Rap.'!G18</f>
        <v>23</v>
      </c>
      <c r="R18" s="239"/>
      <c r="S18" s="240"/>
      <c r="T18" s="241"/>
      <c r="U18" s="242"/>
      <c r="V18" s="236"/>
      <c r="W18" s="243"/>
      <c r="X18" s="228"/>
      <c r="Y18" s="238"/>
      <c r="Z18" s="237"/>
      <c r="AA18" s="240"/>
      <c r="AB18" s="244"/>
      <c r="AC18" s="245"/>
      <c r="AD18" s="255"/>
      <c r="AE18" s="225">
        <v>16</v>
      </c>
      <c r="AF18" s="226" t="s">
        <v>82</v>
      </c>
    </row>
    <row r="19" spans="1:32">
      <c r="A19" s="225">
        <v>17</v>
      </c>
      <c r="B19" s="226" t="s">
        <v>84</v>
      </c>
      <c r="C19" s="227">
        <f>'[8]08.2013.1 Rap.'!C19</f>
        <v>7694</v>
      </c>
      <c r="D19" s="228"/>
      <c r="E19" s="229">
        <f t="shared" si="0"/>
        <v>7694</v>
      </c>
      <c r="F19" s="230"/>
      <c r="G19" s="231"/>
      <c r="H19" s="232"/>
      <c r="I19" s="233">
        <f>'[8]08.2013.1 Rap.'!I19</f>
        <v>5.5</v>
      </c>
      <c r="J19" s="234">
        <f>'[8]08.2013.2 Rap.'!C19</f>
        <v>6.5</v>
      </c>
      <c r="K19" s="235">
        <f>'[8]08.2013.2 Rap.'!D19</f>
        <v>2</v>
      </c>
      <c r="L19" s="236">
        <f>'[8]08.2013.2 Rap.'!G19</f>
        <v>0.45</v>
      </c>
      <c r="M19" s="237"/>
      <c r="N19" s="236"/>
      <c r="O19" s="227">
        <f>'[8]08.2013.3 Rap.'!C19</f>
        <v>450</v>
      </c>
      <c r="P19" s="228">
        <f>'[8]08.2013.3 Rap.'!D19</f>
        <v>180</v>
      </c>
      <c r="Q19" s="238">
        <f>'[8]08.2013.3 Rap.'!G19</f>
        <v>25</v>
      </c>
      <c r="R19" s="239"/>
      <c r="S19" s="240"/>
      <c r="T19" s="241"/>
      <c r="U19" s="242"/>
      <c r="V19" s="236"/>
      <c r="W19" s="243"/>
      <c r="X19" s="228"/>
      <c r="Y19" s="238"/>
      <c r="Z19" s="237"/>
      <c r="AA19" s="240"/>
      <c r="AB19" s="227"/>
      <c r="AC19" s="245"/>
      <c r="AD19" s="255"/>
      <c r="AE19" s="225">
        <v>17</v>
      </c>
      <c r="AF19" s="226" t="s">
        <v>84</v>
      </c>
    </row>
    <row r="20" spans="1:32">
      <c r="A20" s="225">
        <v>18</v>
      </c>
      <c r="B20" s="226" t="s">
        <v>86</v>
      </c>
      <c r="C20" s="227">
        <f>'[8]08.2013.1 Rap.'!C20</f>
        <v>8610</v>
      </c>
      <c r="D20" s="228"/>
      <c r="E20" s="229">
        <f t="shared" si="0"/>
        <v>8610</v>
      </c>
      <c r="F20" s="230">
        <f>'[8]08.2013.1 Rap.'!D20</f>
        <v>1199</v>
      </c>
      <c r="G20" s="231"/>
      <c r="H20" s="232"/>
      <c r="I20" s="233">
        <f>'[8]08.2013.1 Rap.'!I20</f>
        <v>11</v>
      </c>
      <c r="J20" s="234">
        <f>'[8]08.2013.2 Rap.'!C20</f>
        <v>6.85</v>
      </c>
      <c r="K20" s="235">
        <f>'[8]08.2013.2 Rap.'!D20</f>
        <v>2.4</v>
      </c>
      <c r="L20" s="236">
        <f>'[8]08.2013.2 Rap.'!G20</f>
        <v>0.62</v>
      </c>
      <c r="M20" s="237"/>
      <c r="N20" s="236"/>
      <c r="O20" s="227">
        <f>'[8]08.2013.3 Rap.'!C20</f>
        <v>503</v>
      </c>
      <c r="P20" s="228">
        <f>'[8]08.2013.3 Rap.'!D20</f>
        <v>210</v>
      </c>
      <c r="Q20" s="238">
        <f>'[8]08.2013.3 Rap.'!G20</f>
        <v>30</v>
      </c>
      <c r="R20" s="239"/>
      <c r="S20" s="240"/>
      <c r="T20" s="241"/>
      <c r="U20" s="242"/>
      <c r="V20" s="236"/>
      <c r="W20" s="243"/>
      <c r="X20" s="228"/>
      <c r="Y20" s="238"/>
      <c r="Z20" s="237">
        <v>7.7</v>
      </c>
      <c r="AA20" s="240">
        <v>7.61</v>
      </c>
      <c r="AB20" s="244">
        <v>1277</v>
      </c>
      <c r="AC20" s="245">
        <v>1421</v>
      </c>
      <c r="AD20" s="224" t="s">
        <v>94</v>
      </c>
      <c r="AE20" s="225">
        <v>18</v>
      </c>
      <c r="AF20" s="226" t="s">
        <v>86</v>
      </c>
    </row>
    <row r="21" spans="1:32">
      <c r="A21" s="225">
        <v>19</v>
      </c>
      <c r="B21" s="226" t="s">
        <v>88</v>
      </c>
      <c r="C21" s="227">
        <f>'[8]08.2013.1 Rap.'!C21</f>
        <v>8135</v>
      </c>
      <c r="D21" s="228"/>
      <c r="E21" s="229">
        <f t="shared" si="0"/>
        <v>8135</v>
      </c>
      <c r="F21" s="230">
        <f>'[8]08.2013.1 Rap.'!D21</f>
        <v>4769</v>
      </c>
      <c r="G21" s="231"/>
      <c r="H21" s="232"/>
      <c r="I21" s="233">
        <f>'[8]08.2013.1 Rap.'!I21</f>
        <v>8.5</v>
      </c>
      <c r="J21" s="234">
        <f>'[8]08.2013.2 Rap.'!C21</f>
        <v>6.4</v>
      </c>
      <c r="K21" s="235">
        <f>'[8]08.2013.2 Rap.'!D21</f>
        <v>2.4</v>
      </c>
      <c r="L21" s="236">
        <f>'[8]08.2013.2 Rap.'!G21</f>
        <v>0.45</v>
      </c>
      <c r="M21" s="237"/>
      <c r="N21" s="236"/>
      <c r="O21" s="227">
        <f>'[8]08.2013.3 Rap.'!C21</f>
        <v>450</v>
      </c>
      <c r="P21" s="228">
        <f>'[8]08.2013.3 Rap.'!D21</f>
        <v>200</v>
      </c>
      <c r="Q21" s="238">
        <f>'[8]08.2013.3 Rap.'!G21</f>
        <v>35</v>
      </c>
      <c r="R21" s="239"/>
      <c r="S21" s="240"/>
      <c r="T21" s="241"/>
      <c r="U21" s="242"/>
      <c r="V21" s="236"/>
      <c r="W21" s="243"/>
      <c r="X21" s="228"/>
      <c r="Y21" s="238"/>
      <c r="Z21" s="237">
        <v>7.87</v>
      </c>
      <c r="AA21" s="240">
        <v>7.7</v>
      </c>
      <c r="AB21" s="227">
        <v>1372</v>
      </c>
      <c r="AC21" s="245">
        <v>1290</v>
      </c>
      <c r="AD21" s="257" t="s">
        <v>95</v>
      </c>
      <c r="AE21" s="225">
        <v>19</v>
      </c>
      <c r="AF21" s="226" t="s">
        <v>88</v>
      </c>
    </row>
    <row r="22" spans="1:32">
      <c r="A22" s="225">
        <v>20</v>
      </c>
      <c r="B22" s="226" t="s">
        <v>89</v>
      </c>
      <c r="C22" s="227">
        <f>'[8]08.2013.1 Rap.'!C22</f>
        <v>7908</v>
      </c>
      <c r="D22" s="228"/>
      <c r="E22" s="229">
        <f t="shared" si="0"/>
        <v>7908</v>
      </c>
      <c r="F22" s="230">
        <f>'[8]08.2013.1 Rap.'!D22</f>
        <v>5843</v>
      </c>
      <c r="G22" s="231"/>
      <c r="H22" s="232"/>
      <c r="I22" s="233">
        <f>'[8]08.2013.1 Rap.'!I22</f>
        <v>11.5</v>
      </c>
      <c r="J22" s="234">
        <f>'[8]08.2013.2 Rap.'!C22</f>
        <v>6.22</v>
      </c>
      <c r="K22" s="235">
        <f>'[8]08.2013.2 Rap.'!D22</f>
        <v>2.41</v>
      </c>
      <c r="L22" s="236">
        <f>'[8]08.2013.2 Rap.'!G22</f>
        <v>0.22</v>
      </c>
      <c r="M22" s="237">
        <v>2.58</v>
      </c>
      <c r="N22" s="236">
        <v>0.02</v>
      </c>
      <c r="O22" s="227">
        <f>'[8]08.2013.3 Rap.'!C22</f>
        <v>392</v>
      </c>
      <c r="P22" s="228">
        <f>'[8]08.2013.3 Rap.'!D22</f>
        <v>198</v>
      </c>
      <c r="Q22" s="238">
        <f>'[8]08.2013.3 Rap.'!G22</f>
        <v>35</v>
      </c>
      <c r="R22" s="239">
        <v>25</v>
      </c>
      <c r="S22" s="240">
        <v>10.6</v>
      </c>
      <c r="T22" s="241">
        <f>O22/W22</f>
        <v>1.7422222222222221</v>
      </c>
      <c r="U22" s="242">
        <v>27.4</v>
      </c>
      <c r="V22" s="236">
        <v>12.6</v>
      </c>
      <c r="W22" s="243">
        <v>225</v>
      </c>
      <c r="X22" s="228">
        <v>85</v>
      </c>
      <c r="Y22" s="238">
        <v>15</v>
      </c>
      <c r="Z22" s="237">
        <v>7.79</v>
      </c>
      <c r="AA22" s="240">
        <v>7.9</v>
      </c>
      <c r="AB22" s="244">
        <v>1279</v>
      </c>
      <c r="AC22" s="245">
        <v>1201</v>
      </c>
      <c r="AD22" s="257" t="s">
        <v>96</v>
      </c>
      <c r="AE22" s="225">
        <v>20</v>
      </c>
      <c r="AF22" s="226" t="s">
        <v>89</v>
      </c>
    </row>
    <row r="23" spans="1:32">
      <c r="A23" s="225">
        <v>21</v>
      </c>
      <c r="B23" s="226" t="s">
        <v>89</v>
      </c>
      <c r="C23" s="227">
        <f>'[8]08.2013.1 Rap.'!C23</f>
        <v>7804</v>
      </c>
      <c r="D23" s="228"/>
      <c r="E23" s="229">
        <f t="shared" si="0"/>
        <v>7804</v>
      </c>
      <c r="F23" s="230">
        <f>'[8]08.2013.1 Rap.'!D23</f>
        <v>3709</v>
      </c>
      <c r="G23" s="231"/>
      <c r="H23" s="232"/>
      <c r="I23" s="233">
        <f>'[8]08.2013.1 Rap.'!I23</f>
        <v>12</v>
      </c>
      <c r="J23" s="234">
        <f>'[8]08.2013.2 Rap.'!C23</f>
        <v>6.15</v>
      </c>
      <c r="K23" s="235">
        <f>'[8]08.2013.2 Rap.'!D23</f>
        <v>2.4</v>
      </c>
      <c r="L23" s="236">
        <f>'[8]08.2013.2 Rap.'!G23</f>
        <v>0.3</v>
      </c>
      <c r="M23" s="237"/>
      <c r="N23" s="236"/>
      <c r="O23" s="227">
        <f>'[8]08.2013.3 Rap.'!C23</f>
        <v>420</v>
      </c>
      <c r="P23" s="228">
        <f>'[8]08.2013.3 Rap.'!D23</f>
        <v>200</v>
      </c>
      <c r="Q23" s="238">
        <f>'[8]08.2013.3 Rap.'!G23</f>
        <v>35</v>
      </c>
      <c r="R23" s="239"/>
      <c r="S23" s="240"/>
      <c r="T23" s="241"/>
      <c r="U23" s="242"/>
      <c r="V23" s="236"/>
      <c r="W23" s="243"/>
      <c r="X23" s="228"/>
      <c r="Y23" s="238"/>
      <c r="Z23" s="237"/>
      <c r="AA23" s="240"/>
      <c r="AB23" s="227"/>
      <c r="AC23" s="245"/>
      <c r="AD23" s="257" t="s">
        <v>97</v>
      </c>
      <c r="AE23" s="225">
        <v>21</v>
      </c>
      <c r="AF23" s="226" t="s">
        <v>89</v>
      </c>
    </row>
    <row r="24" spans="1:32">
      <c r="A24" s="225">
        <v>22</v>
      </c>
      <c r="B24" s="226" t="s">
        <v>80</v>
      </c>
      <c r="C24" s="227">
        <f>'[8]08.2013.1 Rap.'!C24</f>
        <v>7757</v>
      </c>
      <c r="D24" s="228"/>
      <c r="E24" s="229">
        <f t="shared" si="0"/>
        <v>7757</v>
      </c>
      <c r="F24" s="230"/>
      <c r="G24" s="231"/>
      <c r="H24" s="232"/>
      <c r="I24" s="233">
        <f>'[8]08.2013.1 Rap.'!I24</f>
        <v>11.5</v>
      </c>
      <c r="J24" s="234">
        <f>'[8]08.2013.2 Rap.'!C24</f>
        <v>6.11</v>
      </c>
      <c r="K24" s="235">
        <f>'[8]08.2013.2 Rap.'!D24</f>
        <v>2.4300000000000002</v>
      </c>
      <c r="L24" s="236">
        <f>'[8]08.2013.2 Rap.'!G24</f>
        <v>0.51</v>
      </c>
      <c r="M24" s="237"/>
      <c r="N24" s="236"/>
      <c r="O24" s="227">
        <f>'[8]08.2013.3 Rap.'!C24</f>
        <v>436</v>
      </c>
      <c r="P24" s="228">
        <f>'[8]08.2013.3 Rap.'!D24</f>
        <v>189</v>
      </c>
      <c r="Q24" s="238">
        <f>'[8]08.2013.3 Rap.'!G24</f>
        <v>34</v>
      </c>
      <c r="R24" s="239"/>
      <c r="S24" s="240"/>
      <c r="T24" s="241"/>
      <c r="U24" s="242"/>
      <c r="V24" s="236"/>
      <c r="W24" s="243"/>
      <c r="X24" s="228"/>
      <c r="Y24" s="238"/>
      <c r="Z24" s="237"/>
      <c r="AA24" s="240"/>
      <c r="AB24" s="244"/>
      <c r="AC24" s="245"/>
      <c r="AD24" s="258" t="s">
        <v>98</v>
      </c>
      <c r="AE24" s="225">
        <v>22</v>
      </c>
      <c r="AF24" s="226" t="s">
        <v>80</v>
      </c>
    </row>
    <row r="25" spans="1:32">
      <c r="A25" s="225">
        <v>23</v>
      </c>
      <c r="B25" s="226" t="s">
        <v>82</v>
      </c>
      <c r="C25" s="227">
        <f>'[8]08.2013.1 Rap.'!C25</f>
        <v>7801</v>
      </c>
      <c r="D25" s="228"/>
      <c r="E25" s="229">
        <f t="shared" si="0"/>
        <v>7801</v>
      </c>
      <c r="F25" s="230">
        <f>'[8]08.2013.1 Rap.'!D25</f>
        <v>2422</v>
      </c>
      <c r="G25" s="231"/>
      <c r="H25" s="232"/>
      <c r="I25" s="233">
        <f>'[8]08.2013.1 Rap.'!I25</f>
        <v>11</v>
      </c>
      <c r="J25" s="234">
        <f>'[8]08.2013.2 Rap.'!C25</f>
        <v>6.5</v>
      </c>
      <c r="K25" s="235">
        <f>'[8]08.2013.2 Rap.'!D25</f>
        <v>2.4</v>
      </c>
      <c r="L25" s="236">
        <f>'[8]08.2013.2 Rap.'!G25</f>
        <v>0.4</v>
      </c>
      <c r="M25" s="237"/>
      <c r="N25" s="236"/>
      <c r="O25" s="227">
        <f>'[8]08.2013.3 Rap.'!C25</f>
        <v>450</v>
      </c>
      <c r="P25" s="228">
        <f>'[8]08.2013.3 Rap.'!D25</f>
        <v>200</v>
      </c>
      <c r="Q25" s="238">
        <f>'[8]08.2013.3 Rap.'!G25</f>
        <v>35</v>
      </c>
      <c r="R25" s="239"/>
      <c r="S25" s="240"/>
      <c r="T25" s="241"/>
      <c r="U25" s="242"/>
      <c r="V25" s="236"/>
      <c r="W25" s="243"/>
      <c r="X25" s="228"/>
      <c r="Y25" s="238"/>
      <c r="Z25" s="237"/>
      <c r="AA25" s="240"/>
      <c r="AB25" s="227"/>
      <c r="AC25" s="245"/>
      <c r="AD25" s="257" t="s">
        <v>99</v>
      </c>
      <c r="AE25" s="225">
        <v>23</v>
      </c>
      <c r="AF25" s="226" t="s">
        <v>82</v>
      </c>
    </row>
    <row r="26" spans="1:32">
      <c r="A26" s="225">
        <v>24</v>
      </c>
      <c r="B26" s="226" t="s">
        <v>84</v>
      </c>
      <c r="C26" s="227">
        <f>'[8]08.2013.1 Rap.'!C26</f>
        <v>20697</v>
      </c>
      <c r="D26" s="228">
        <f>'[8]08.2013.1 Rap.'!E26</f>
        <v>2724</v>
      </c>
      <c r="E26" s="229">
        <f t="shared" si="0"/>
        <v>23421</v>
      </c>
      <c r="F26" s="230">
        <f>'[8]08.2013.1 Rap.'!D26</f>
        <v>6268</v>
      </c>
      <c r="G26" s="231">
        <f>'[8]08.2013.1 Rap.'!F26</f>
        <v>4290</v>
      </c>
      <c r="H26" s="232"/>
      <c r="I26" s="233">
        <f>'[8]08.2013.1 Rap.'!I26</f>
        <v>10</v>
      </c>
      <c r="J26" s="234">
        <f>'[8]08.2013.2 Rap.'!C26</f>
        <v>4</v>
      </c>
      <c r="K26" s="235">
        <f>'[8]08.2013.2 Rap.'!D26</f>
        <v>1.5</v>
      </c>
      <c r="L26" s="236">
        <f>'[8]08.2013.2 Rap.'!G26</f>
        <v>0.2</v>
      </c>
      <c r="M26" s="237"/>
      <c r="N26" s="236"/>
      <c r="O26" s="227">
        <f>'[8]08.2013.3 Rap.'!C26</f>
        <v>250</v>
      </c>
      <c r="P26" s="228">
        <f>'[8]08.2013.3 Rap.'!D26</f>
        <v>120</v>
      </c>
      <c r="Q26" s="238">
        <f>'[8]08.2013.3 Rap.'!G26</f>
        <v>25</v>
      </c>
      <c r="R26" s="239"/>
      <c r="S26" s="240"/>
      <c r="T26" s="241"/>
      <c r="U26" s="242"/>
      <c r="V26" s="236"/>
      <c r="W26" s="243"/>
      <c r="X26" s="228"/>
      <c r="Y26" s="238"/>
      <c r="Z26" s="237"/>
      <c r="AA26" s="240"/>
      <c r="AB26" s="244"/>
      <c r="AC26" s="245"/>
      <c r="AD26" s="224" t="s">
        <v>100</v>
      </c>
      <c r="AE26" s="225">
        <v>24</v>
      </c>
      <c r="AF26" s="226" t="s">
        <v>84</v>
      </c>
    </row>
    <row r="27" spans="1:32">
      <c r="A27" s="225">
        <v>25</v>
      </c>
      <c r="B27" s="226" t="s">
        <v>86</v>
      </c>
      <c r="C27" s="227">
        <f>'[8]08.2013.1 Rap.'!C27</f>
        <v>7917</v>
      </c>
      <c r="D27" s="228"/>
      <c r="E27" s="229">
        <f t="shared" si="0"/>
        <v>7917</v>
      </c>
      <c r="F27" s="230"/>
      <c r="G27" s="231"/>
      <c r="H27" s="232"/>
      <c r="I27" s="233">
        <f>'[8]08.2013.1 Rap.'!I27</f>
        <v>3.5</v>
      </c>
      <c r="J27" s="234">
        <f>'[8]08.2013.2 Rap.'!C27</f>
        <v>4.47</v>
      </c>
      <c r="K27" s="235">
        <f>'[8]08.2013.2 Rap.'!D27</f>
        <v>1.31</v>
      </c>
      <c r="L27" s="236">
        <f>'[8]08.2013.2 Rap.'!G27</f>
        <v>0.31</v>
      </c>
      <c r="M27" s="237"/>
      <c r="N27" s="236"/>
      <c r="O27" s="227">
        <f>'[8]08.2013.3 Rap.'!C27</f>
        <v>319</v>
      </c>
      <c r="P27" s="228">
        <f>'[8]08.2013.3 Rap.'!D27</f>
        <v>137</v>
      </c>
      <c r="Q27" s="238">
        <f>'[8]08.2013.3 Rap.'!G27</f>
        <v>20</v>
      </c>
      <c r="R27" s="239"/>
      <c r="S27" s="240"/>
      <c r="T27" s="241"/>
      <c r="U27" s="242"/>
      <c r="V27" s="236"/>
      <c r="W27" s="243"/>
      <c r="X27" s="228"/>
      <c r="Y27" s="238"/>
      <c r="Z27" s="237">
        <v>7.96</v>
      </c>
      <c r="AA27" s="240">
        <v>7.53</v>
      </c>
      <c r="AB27" s="227">
        <v>1440</v>
      </c>
      <c r="AC27" s="245">
        <v>1012</v>
      </c>
      <c r="AD27" s="224" t="s">
        <v>81</v>
      </c>
      <c r="AE27" s="225">
        <v>25</v>
      </c>
      <c r="AF27" s="226" t="s">
        <v>86</v>
      </c>
    </row>
    <row r="28" spans="1:32" ht="12.75" customHeight="1">
      <c r="A28" s="225">
        <v>26</v>
      </c>
      <c r="B28" s="226" t="s">
        <v>88</v>
      </c>
      <c r="C28" s="227">
        <f>'[8]08.2013.1 Rap.'!C28</f>
        <v>7926</v>
      </c>
      <c r="D28" s="228"/>
      <c r="E28" s="229">
        <f t="shared" si="0"/>
        <v>7926</v>
      </c>
      <c r="F28" s="230"/>
      <c r="G28" s="231"/>
      <c r="H28" s="232"/>
      <c r="I28" s="233">
        <f>'[8]08.2013.1 Rap.'!I28</f>
        <v>4.5</v>
      </c>
      <c r="J28" s="234">
        <f>'[8]08.2013.2 Rap.'!C28</f>
        <v>5.2</v>
      </c>
      <c r="K28" s="235">
        <f>'[8]08.2013.2 Rap.'!D28</f>
        <v>2</v>
      </c>
      <c r="L28" s="236">
        <f>'[8]08.2013.2 Rap.'!G28</f>
        <v>0.4</v>
      </c>
      <c r="M28" s="237"/>
      <c r="N28" s="236"/>
      <c r="O28" s="227">
        <f>'[8]08.2013.3 Rap.'!C28</f>
        <v>367</v>
      </c>
      <c r="P28" s="228">
        <f>'[8]08.2013.3 Rap.'!D28</f>
        <v>180</v>
      </c>
      <c r="Q28" s="238">
        <f>'[8]08.2013.3 Rap.'!G28</f>
        <v>24</v>
      </c>
      <c r="R28" s="239"/>
      <c r="S28" s="240"/>
      <c r="T28" s="241"/>
      <c r="U28" s="242">
        <v>24.9</v>
      </c>
      <c r="V28" s="236">
        <v>3.33</v>
      </c>
      <c r="W28" s="243"/>
      <c r="X28" s="228"/>
      <c r="Y28" s="238"/>
      <c r="Z28" s="237">
        <v>7.99</v>
      </c>
      <c r="AA28" s="240">
        <v>7.65</v>
      </c>
      <c r="AB28" s="244">
        <v>1497</v>
      </c>
      <c r="AC28" s="245">
        <v>1380</v>
      </c>
      <c r="AD28" s="259"/>
      <c r="AE28" s="225">
        <v>26</v>
      </c>
      <c r="AF28" s="226" t="s">
        <v>88</v>
      </c>
    </row>
    <row r="29" spans="1:32">
      <c r="A29" s="225">
        <v>27</v>
      </c>
      <c r="B29" s="226" t="s">
        <v>89</v>
      </c>
      <c r="C29" s="227">
        <f>'[8]08.2013.1 Rap.'!C29</f>
        <v>9707</v>
      </c>
      <c r="D29" s="228"/>
      <c r="E29" s="229">
        <f t="shared" si="0"/>
        <v>9707</v>
      </c>
      <c r="F29" s="230"/>
      <c r="G29" s="231"/>
      <c r="H29" s="232"/>
      <c r="I29" s="233">
        <f>'[8]08.2013.1 Rap.'!I29</f>
        <v>10</v>
      </c>
      <c r="J29" s="234">
        <f>'[8]08.2013.2 Rap.'!C29</f>
        <v>5.56</v>
      </c>
      <c r="K29" s="235">
        <f>'[8]08.2013.2 Rap.'!D29</f>
        <v>2.29</v>
      </c>
      <c r="L29" s="236">
        <f>'[8]08.2013.2 Rap.'!G29</f>
        <v>0.45</v>
      </c>
      <c r="M29" s="237">
        <v>2.2599999999999998</v>
      </c>
      <c r="N29" s="236">
        <v>0.17</v>
      </c>
      <c r="O29" s="227">
        <f>'[8]08.2013.3 Rap.'!C29</f>
        <v>376</v>
      </c>
      <c r="P29" s="228">
        <f>'[8]08.2013.3 Rap.'!D29</f>
        <v>208</v>
      </c>
      <c r="Q29" s="238">
        <f>'[8]08.2013.3 Rap.'!G29</f>
        <v>32</v>
      </c>
      <c r="R29" s="239">
        <v>25.6</v>
      </c>
      <c r="S29" s="240">
        <v>8.65</v>
      </c>
      <c r="T29" s="241">
        <f>O29/W29</f>
        <v>1.7488372093023257</v>
      </c>
      <c r="U29" s="242">
        <v>21.1</v>
      </c>
      <c r="V29" s="236">
        <v>8.31</v>
      </c>
      <c r="W29" s="243">
        <v>215</v>
      </c>
      <c r="X29" s="228">
        <v>95</v>
      </c>
      <c r="Y29" s="238">
        <v>7</v>
      </c>
      <c r="Z29" s="237">
        <v>7.69</v>
      </c>
      <c r="AA29" s="240">
        <v>7.73</v>
      </c>
      <c r="AB29" s="227">
        <v>1254</v>
      </c>
      <c r="AC29" s="245">
        <v>1241</v>
      </c>
      <c r="AD29" s="255"/>
      <c r="AE29" s="225">
        <v>27</v>
      </c>
      <c r="AF29" s="226" t="s">
        <v>89</v>
      </c>
    </row>
    <row r="30" spans="1:32" ht="12.75" customHeight="1">
      <c r="A30" s="225">
        <v>28</v>
      </c>
      <c r="B30" s="226" t="s">
        <v>89</v>
      </c>
      <c r="C30" s="227">
        <f>'[8]08.2013.1 Rap.'!C30</f>
        <v>8197</v>
      </c>
      <c r="D30" s="228"/>
      <c r="E30" s="229">
        <f t="shared" si="0"/>
        <v>8197</v>
      </c>
      <c r="F30" s="230">
        <f>'[8]08.2013.1 Rap.'!D30</f>
        <v>7133</v>
      </c>
      <c r="G30" s="231"/>
      <c r="H30" s="232"/>
      <c r="I30" s="233">
        <f>'[8]08.2013.1 Rap.'!I30</f>
        <v>16.5</v>
      </c>
      <c r="J30" s="234">
        <f>'[8]08.2013.2 Rap.'!C30</f>
        <v>6.02</v>
      </c>
      <c r="K30" s="235">
        <f>'[8]08.2013.2 Rap.'!D30</f>
        <v>1.56</v>
      </c>
      <c r="L30" s="236">
        <f>'[8]08.2013.2 Rap.'!G30</f>
        <v>0.26</v>
      </c>
      <c r="M30" s="237"/>
      <c r="N30" s="236"/>
      <c r="O30" s="227">
        <f>'[8]08.2013.3 Rap.'!C30</f>
        <v>440</v>
      </c>
      <c r="P30" s="228">
        <f>'[8]08.2013.3 Rap.'!D30</f>
        <v>181</v>
      </c>
      <c r="Q30" s="252">
        <f>'[8]08.2013.3 Rap.'!G30</f>
        <v>126</v>
      </c>
      <c r="R30" s="239"/>
      <c r="S30" s="240"/>
      <c r="T30" s="241"/>
      <c r="U30" s="242"/>
      <c r="V30" s="236"/>
      <c r="W30" s="243"/>
      <c r="X30" s="228"/>
      <c r="Y30" s="238"/>
      <c r="Z30" s="237"/>
      <c r="AA30" s="240"/>
      <c r="AB30" s="244"/>
      <c r="AC30" s="245"/>
      <c r="AD30" s="246" t="s">
        <v>101</v>
      </c>
      <c r="AE30" s="225">
        <v>28</v>
      </c>
      <c r="AF30" s="226" t="s">
        <v>89</v>
      </c>
    </row>
    <row r="31" spans="1:32">
      <c r="A31" s="225">
        <v>29</v>
      </c>
      <c r="B31" s="226" t="s">
        <v>80</v>
      </c>
      <c r="C31" s="254">
        <f>'[8]08.2013.1 Rap.'!C31</f>
        <v>7832</v>
      </c>
      <c r="D31" s="260"/>
      <c r="E31" s="261">
        <f t="shared" si="0"/>
        <v>7832</v>
      </c>
      <c r="F31" s="262">
        <f>'[8]08.2013.1 Rap.'!D31</f>
        <v>5524</v>
      </c>
      <c r="G31" s="263"/>
      <c r="H31" s="232"/>
      <c r="I31" s="264">
        <f>'[8]08.2013.1 Rap.'!I31</f>
        <v>10</v>
      </c>
      <c r="J31" s="265">
        <f>'[8]08.2013.2 Rap.'!C31</f>
        <v>5.6</v>
      </c>
      <c r="K31" s="266">
        <f>'[8]08.2013.2 Rap.'!D31</f>
        <v>1.44</v>
      </c>
      <c r="L31" s="267">
        <f>'[8]08.2013.2 Rap.'!G31</f>
        <v>0.16</v>
      </c>
      <c r="M31" s="268"/>
      <c r="N31" s="267"/>
      <c r="O31" s="254">
        <f>'[8]08.2013.3 Rap.'!C31</f>
        <v>413</v>
      </c>
      <c r="P31" s="260">
        <f>'[8]08.2013.3 Rap.'!D31</f>
        <v>184</v>
      </c>
      <c r="Q31" s="269">
        <f>'[8]08.2013.3 Rap.'!G31</f>
        <v>48</v>
      </c>
      <c r="R31" s="239"/>
      <c r="S31" s="240"/>
      <c r="T31" s="241"/>
      <c r="U31" s="242"/>
      <c r="V31" s="236"/>
      <c r="W31" s="243"/>
      <c r="X31" s="228"/>
      <c r="Y31" s="238"/>
      <c r="Z31" s="237"/>
      <c r="AA31" s="270"/>
      <c r="AB31" s="227"/>
      <c r="AC31" s="271"/>
      <c r="AD31" s="257" t="s">
        <v>102</v>
      </c>
      <c r="AE31" s="225">
        <v>29</v>
      </c>
      <c r="AF31" s="226" t="s">
        <v>80</v>
      </c>
    </row>
    <row r="32" spans="1:32">
      <c r="A32" s="225">
        <v>30</v>
      </c>
      <c r="B32" s="226" t="s">
        <v>82</v>
      </c>
      <c r="C32" s="227">
        <v>7739</v>
      </c>
      <c r="D32" s="228"/>
      <c r="E32" s="229">
        <f t="shared" si="0"/>
        <v>7739</v>
      </c>
      <c r="F32" s="230"/>
      <c r="G32" s="231"/>
      <c r="H32" s="232"/>
      <c r="I32" s="233">
        <f>'[8]08.2013.1 Rap.'!I32</f>
        <v>9</v>
      </c>
      <c r="J32" s="234">
        <f>'[8]08.2013.2 Rap.'!C32</f>
        <v>5.8</v>
      </c>
      <c r="K32" s="235">
        <f>'[8]08.2013.2 Rap.'!D32</f>
        <v>1.8</v>
      </c>
      <c r="L32" s="236">
        <f>'[8]08.2013.2 Rap.'!G32</f>
        <v>0.25</v>
      </c>
      <c r="M32" s="272"/>
      <c r="N32" s="273"/>
      <c r="O32" s="227">
        <f>'[8]08.2013.3 Rap.'!C32</f>
        <v>450</v>
      </c>
      <c r="P32" s="228">
        <f>'[8]08.2013.3 Rap.'!D32</f>
        <v>185</v>
      </c>
      <c r="Q32" s="238">
        <f>'[8]08.2013.3 Rap.'!G32</f>
        <v>40</v>
      </c>
      <c r="R32" s="274"/>
      <c r="S32" s="270"/>
      <c r="T32" s="275"/>
      <c r="U32" s="276"/>
      <c r="V32" s="277"/>
      <c r="W32" s="278"/>
      <c r="X32" s="279"/>
      <c r="Y32" s="280"/>
      <c r="Z32" s="272"/>
      <c r="AA32" s="270"/>
      <c r="AB32" s="227"/>
      <c r="AC32" s="271"/>
      <c r="AD32" s="224" t="s">
        <v>81</v>
      </c>
      <c r="AE32" s="225">
        <v>30</v>
      </c>
      <c r="AF32" s="226" t="s">
        <v>82</v>
      </c>
    </row>
    <row r="33" spans="1:32" ht="13.5" thickBot="1">
      <c r="A33" s="281">
        <v>31</v>
      </c>
      <c r="B33" s="226" t="s">
        <v>84</v>
      </c>
      <c r="C33" s="256">
        <v>7341</v>
      </c>
      <c r="D33" s="282"/>
      <c r="E33" s="283">
        <f t="shared" si="0"/>
        <v>7341</v>
      </c>
      <c r="F33" s="284"/>
      <c r="G33" s="285"/>
      <c r="H33" s="286"/>
      <c r="I33" s="287">
        <f>'[8]08.2013.1 Rap.'!I33</f>
        <v>8</v>
      </c>
      <c r="J33" s="288">
        <f>'[8]08.2013.2 Rap.'!C33</f>
        <v>6</v>
      </c>
      <c r="K33" s="289">
        <f>'[8]08.2013.2 Rap.'!D33</f>
        <v>2</v>
      </c>
      <c r="L33" s="290">
        <f>'[8]08.2013.2 Rap.'!G33</f>
        <v>0.3</v>
      </c>
      <c r="M33" s="291"/>
      <c r="N33" s="292"/>
      <c r="O33" s="244">
        <f>'[8]08.2013.3 Rap.'!C33</f>
        <v>450</v>
      </c>
      <c r="P33" s="293">
        <f>'[8]08.2013.3 Rap.'!D33</f>
        <v>190</v>
      </c>
      <c r="Q33" s="294">
        <f>'[8]08.2013.3 Rap.'!G33</f>
        <v>30</v>
      </c>
      <c r="R33" s="295"/>
      <c r="S33" s="296"/>
      <c r="T33" s="297"/>
      <c r="U33" s="298"/>
      <c r="V33" s="299"/>
      <c r="W33" s="300"/>
      <c r="X33" s="301"/>
      <c r="Y33" s="302"/>
      <c r="Z33" s="303"/>
      <c r="AA33" s="296"/>
      <c r="AB33" s="304"/>
      <c r="AC33" s="305"/>
      <c r="AD33" s="306"/>
      <c r="AE33" s="281">
        <v>31</v>
      </c>
      <c r="AF33" s="226" t="s">
        <v>84</v>
      </c>
    </row>
    <row r="34" spans="1:32" ht="13.5" thickBot="1">
      <c r="A34" s="307" t="s">
        <v>103</v>
      </c>
      <c r="B34" s="308"/>
      <c r="C34" s="309">
        <f>SUM(C3:C33)</f>
        <v>285285</v>
      </c>
      <c r="D34" s="310">
        <f>SUM(D3:D33)</f>
        <v>5774</v>
      </c>
      <c r="E34" s="310">
        <f>SUM(E3:E33)</f>
        <v>291059</v>
      </c>
      <c r="F34" s="311">
        <f>SUM(F3:F33)</f>
        <v>56119</v>
      </c>
      <c r="G34" s="312">
        <f>SUM(G3:G33)</f>
        <v>9180</v>
      </c>
      <c r="H34" s="313"/>
      <c r="I34" s="314"/>
      <c r="J34" s="315"/>
      <c r="K34" s="316"/>
      <c r="L34" s="317"/>
      <c r="M34" s="315"/>
      <c r="N34" s="318"/>
      <c r="O34" s="319"/>
      <c r="P34" s="320"/>
      <c r="Q34" s="321"/>
      <c r="R34" s="322"/>
      <c r="S34" s="318"/>
      <c r="T34" s="323"/>
      <c r="U34" s="324"/>
      <c r="V34" s="325"/>
      <c r="W34" s="324"/>
      <c r="X34" s="326"/>
      <c r="Y34" s="327"/>
      <c r="Z34" s="328"/>
      <c r="AA34" s="329"/>
      <c r="AB34" s="330"/>
      <c r="AC34" s="331"/>
      <c r="AD34" s="332" t="s">
        <v>104</v>
      </c>
      <c r="AE34" s="332"/>
      <c r="AF34" s="332"/>
    </row>
    <row r="35" spans="1:32" ht="15.75" thickBot="1">
      <c r="A35" s="333" t="s">
        <v>105</v>
      </c>
      <c r="B35" s="334"/>
      <c r="C35" s="335">
        <f>AVERAGE(C3:C33)</f>
        <v>9202.7419354838712</v>
      </c>
      <c r="D35" s="336"/>
      <c r="E35" s="336">
        <f>AVERAGE(E3:E33)</f>
        <v>9389</v>
      </c>
      <c r="F35" s="331"/>
      <c r="G35" s="337"/>
      <c r="H35" s="322">
        <f t="shared" ref="H35:AC35" si="1">AVERAGE(H3:H33)</f>
        <v>8.75</v>
      </c>
      <c r="I35" s="338">
        <f t="shared" si="1"/>
        <v>7.935483870967742</v>
      </c>
      <c r="J35" s="328">
        <f t="shared" si="1"/>
        <v>5.4345161290322581</v>
      </c>
      <c r="K35" s="339">
        <f t="shared" si="1"/>
        <v>1.7958064516129029</v>
      </c>
      <c r="L35" s="318">
        <f>AVERAGE(L3:L4,L6:L33)</f>
        <v>0.35599999999999998</v>
      </c>
      <c r="M35" s="315">
        <f t="shared" si="1"/>
        <v>2.1375000000000002</v>
      </c>
      <c r="N35" s="318">
        <f t="shared" si="1"/>
        <v>0.13750000000000001</v>
      </c>
      <c r="O35" s="319">
        <f>AVERAGE(O3:O4,O6:O33)</f>
        <v>370.7</v>
      </c>
      <c r="P35" s="336">
        <f>AVERAGE(P3:P4,P6:P33)</f>
        <v>167.43333333333334</v>
      </c>
      <c r="Q35" s="331">
        <f>AVERAGE(Q3:Q4,Q6:Q29,Q31:Q33)</f>
        <v>27.758620689655171</v>
      </c>
      <c r="R35" s="322">
        <f t="shared" si="1"/>
        <v>24.9</v>
      </c>
      <c r="S35" s="318">
        <f t="shared" si="1"/>
        <v>8.5075000000000003</v>
      </c>
      <c r="T35" s="323">
        <f t="shared" si="1"/>
        <v>1.8154999006161796</v>
      </c>
      <c r="U35" s="340">
        <f t="shared" si="1"/>
        <v>22.119999999999997</v>
      </c>
      <c r="V35" s="341">
        <f t="shared" si="1"/>
        <v>6.1820000000000004</v>
      </c>
      <c r="W35" s="342">
        <f t="shared" si="1"/>
        <v>188</v>
      </c>
      <c r="X35" s="343">
        <f t="shared" si="1"/>
        <v>73.599999999999994</v>
      </c>
      <c r="Y35" s="344">
        <f t="shared" si="1"/>
        <v>7</v>
      </c>
      <c r="Z35" s="328">
        <f t="shared" si="1"/>
        <v>7.79</v>
      </c>
      <c r="AA35" s="329">
        <f t="shared" si="1"/>
        <v>7.7290909090909103</v>
      </c>
      <c r="AB35" s="330">
        <f t="shared" si="1"/>
        <v>1268.3636363636363</v>
      </c>
      <c r="AC35" s="331">
        <f t="shared" si="1"/>
        <v>1193.7272727272727</v>
      </c>
      <c r="AD35" s="345"/>
      <c r="AE35" s="345"/>
      <c r="AF35" s="345"/>
    </row>
    <row r="36" spans="1:32" ht="13.5" thickBot="1">
      <c r="A36" s="346" t="s">
        <v>106</v>
      </c>
      <c r="B36" s="347"/>
      <c r="C36" s="348"/>
      <c r="D36" s="349"/>
      <c r="E36" s="349"/>
      <c r="F36" s="349"/>
      <c r="G36" s="350"/>
      <c r="H36" s="350"/>
      <c r="I36" s="351">
        <f>'[8]08.2013.1 Rap.'!I36</f>
        <v>2359.3104999999996</v>
      </c>
      <c r="J36" s="352">
        <f>'[8]08.2013.2 Rap.'!C35</f>
        <v>1520.82855</v>
      </c>
      <c r="K36" s="353">
        <f>'[8]08.2013.2 Rap.'!D35</f>
        <v>497.22425000000004</v>
      </c>
      <c r="L36" s="354">
        <f>'[8]08.2013.2 Rap.'!G35</f>
        <v>100.90033999999999</v>
      </c>
      <c r="M36" s="355"/>
      <c r="N36" s="355"/>
      <c r="O36" s="356">
        <f>'[8]08.2013.3 Rap.'!C35</f>
        <v>101932</v>
      </c>
      <c r="P36" s="357">
        <f>'[8]08.2013.3 Rap.'!D35</f>
        <v>46639.003999999994</v>
      </c>
      <c r="Q36" s="358">
        <f>'[8]08.2013.3 Rap.'!G35</f>
        <v>8159.9220000000005</v>
      </c>
      <c r="R36" s="349"/>
      <c r="S36" s="355"/>
      <c r="T36" s="350"/>
      <c r="U36" s="359"/>
      <c r="V36" s="359"/>
      <c r="W36" s="359"/>
      <c r="X36" s="359"/>
      <c r="Y36" s="359"/>
      <c r="Z36" s="359"/>
      <c r="AA36" s="359"/>
      <c r="AB36" s="359"/>
      <c r="AC36" s="359"/>
      <c r="AD36" s="360"/>
    </row>
    <row r="37" spans="1:32" ht="13.5" thickBot="1">
      <c r="A37" s="361" t="s">
        <v>107</v>
      </c>
      <c r="B37" s="362"/>
      <c r="C37" s="348"/>
      <c r="D37" s="349"/>
      <c r="E37" s="349"/>
      <c r="F37" s="349"/>
      <c r="G37" s="350"/>
      <c r="H37" s="350"/>
      <c r="I37" s="363">
        <f>'[8]08.2013.1 Rap.'!I37</f>
        <v>76.106790322580636</v>
      </c>
      <c r="J37" s="364">
        <f>'[8]08.2013.2 Rap.'!C36</f>
        <v>49.058985483870963</v>
      </c>
      <c r="K37" s="365">
        <f>'[8]08.2013.2 Rap.'!D36</f>
        <v>16.039491935483873</v>
      </c>
      <c r="L37" s="366">
        <f>'[8]08.2013.2 Rap.'!G36</f>
        <v>3.2548496774193545</v>
      </c>
      <c r="M37" s="355"/>
      <c r="N37" s="355"/>
      <c r="O37" s="367">
        <f>'[8]08.2013.3 Rap.'!C36</f>
        <v>3288.1207096774187</v>
      </c>
      <c r="P37" s="368">
        <f>'[8]08.2013.3 Rap.'!D36</f>
        <v>1504.4839999999997</v>
      </c>
      <c r="Q37" s="369">
        <f>'[8]08.2013.3 Rap.'!G36</f>
        <v>263.22329032258068</v>
      </c>
      <c r="R37" s="349"/>
      <c r="S37" s="355"/>
      <c r="T37" s="350"/>
      <c r="U37" s="359"/>
      <c r="V37" s="359"/>
      <c r="W37" s="359"/>
      <c r="X37" s="359"/>
      <c r="Y37" s="359"/>
      <c r="Z37" s="359"/>
      <c r="AA37" s="359"/>
      <c r="AB37" s="359"/>
      <c r="AC37" s="359"/>
      <c r="AD37" s="370"/>
    </row>
    <row r="38" spans="1:32" ht="13.5" thickBot="1">
      <c r="A38" s="346" t="s">
        <v>108</v>
      </c>
      <c r="B38" s="347"/>
      <c r="C38" s="359"/>
      <c r="D38" s="359"/>
      <c r="E38" s="359"/>
      <c r="F38" s="359"/>
      <c r="G38" s="359"/>
      <c r="H38" s="359"/>
      <c r="I38" s="371"/>
      <c r="J38" s="372">
        <f>'[8]08.2013.2 Rap.'!C37</f>
        <v>22299.538856304982</v>
      </c>
      <c r="K38" s="371"/>
      <c r="L38" s="371"/>
      <c r="M38" s="359"/>
      <c r="N38" s="373"/>
      <c r="O38" s="374">
        <f>'[8]08.2013.3 Rap.'!C37</f>
        <v>25293.236228287835</v>
      </c>
      <c r="P38" s="375"/>
      <c r="Q38" s="371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</row>
    <row r="39" spans="1:32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73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</row>
    <row r="40" spans="1:32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73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</row>
    <row r="41" spans="1:32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73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</row>
  </sheetData>
  <mergeCells count="19"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Juillet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2013-09-09T11:18:42Z</dcterms:modified>
</cp:coreProperties>
</file>